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Čistoća Pag PC3\Desktop\"/>
    </mc:Choice>
  </mc:AlternateContent>
  <xr:revisionPtr revIDLastSave="0" documentId="13_ncr:1_{9F8979F8-8849-40BC-BF56-6D5439079344}" xr6:coauthVersionLast="47" xr6:coauthVersionMax="47" xr10:uidLastSave="{00000000-0000-0000-0000-000000000000}"/>
  <bookViews>
    <workbookView xWindow="-120" yWindow="-120" windowWidth="29040" windowHeight="15840" xr2:uid="{FB58CBCE-60B0-4DBC-8A46-E8803A7BA530}"/>
  </bookViews>
  <sheets>
    <sheet name="Izvršenje fin. plana 202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0" i="1" l="1"/>
  <c r="D187" i="1"/>
  <c r="D174" i="1"/>
  <c r="F144" i="1"/>
  <c r="F143" i="1"/>
  <c r="F141" i="1"/>
  <c r="F140" i="1"/>
  <c r="F139" i="1"/>
  <c r="F138" i="1"/>
  <c r="F137" i="1"/>
  <c r="F136" i="1"/>
  <c r="F135" i="1"/>
  <c r="E134" i="1"/>
  <c r="D134" i="1"/>
  <c r="F133" i="1"/>
  <c r="F132" i="1"/>
  <c r="F131" i="1"/>
  <c r="E130" i="1"/>
  <c r="D130" i="1"/>
  <c r="F129" i="1"/>
  <c r="F128" i="1"/>
  <c r="F127" i="1"/>
  <c r="F126" i="1"/>
  <c r="F125" i="1"/>
  <c r="E124" i="1"/>
  <c r="D124" i="1"/>
  <c r="F123" i="1"/>
  <c r="F122" i="1"/>
  <c r="F121" i="1"/>
  <c r="F120" i="1"/>
  <c r="E119" i="1"/>
  <c r="D119" i="1"/>
  <c r="F118" i="1"/>
  <c r="F117" i="1"/>
  <c r="F116" i="1"/>
  <c r="E115" i="1"/>
  <c r="D115" i="1"/>
  <c r="F114" i="1"/>
  <c r="F113" i="1"/>
  <c r="E112" i="1"/>
  <c r="D112" i="1"/>
  <c r="F111" i="1"/>
  <c r="F110" i="1"/>
  <c r="F109" i="1"/>
  <c r="F108" i="1"/>
  <c r="F107" i="1"/>
  <c r="F106" i="1"/>
  <c r="F105" i="1"/>
  <c r="F104" i="1"/>
  <c r="F103" i="1"/>
  <c r="E102" i="1"/>
  <c r="D102" i="1"/>
  <c r="F101" i="1"/>
  <c r="F100" i="1"/>
  <c r="F99" i="1"/>
  <c r="F98" i="1"/>
  <c r="F97" i="1"/>
  <c r="F96" i="1"/>
  <c r="F95" i="1"/>
  <c r="F94" i="1"/>
  <c r="E93" i="1"/>
  <c r="D93" i="1"/>
  <c r="F92" i="1"/>
  <c r="F91" i="1"/>
  <c r="F90" i="1"/>
  <c r="F89" i="1"/>
  <c r="E88" i="1"/>
  <c r="D88" i="1"/>
  <c r="F87" i="1"/>
  <c r="F86" i="1"/>
  <c r="E85" i="1"/>
  <c r="D85" i="1"/>
  <c r="F84" i="1"/>
  <c r="F83" i="1"/>
  <c r="F82" i="1"/>
  <c r="F81" i="1"/>
  <c r="F80" i="1"/>
  <c r="E79" i="1"/>
  <c r="D79" i="1"/>
  <c r="F78" i="1"/>
  <c r="F77" i="1"/>
  <c r="F76" i="1"/>
  <c r="F75" i="1"/>
  <c r="F74" i="1"/>
  <c r="E73" i="1"/>
  <c r="D73" i="1"/>
  <c r="F72" i="1"/>
  <c r="F71" i="1"/>
  <c r="F70" i="1"/>
  <c r="F69" i="1"/>
  <c r="E68" i="1"/>
  <c r="D68" i="1"/>
  <c r="F67" i="1"/>
  <c r="F66" i="1"/>
  <c r="F65" i="1"/>
  <c r="E64" i="1"/>
  <c r="D64" i="1"/>
  <c r="F63" i="1"/>
  <c r="F62" i="1"/>
  <c r="F61" i="1"/>
  <c r="F60" i="1"/>
  <c r="F59" i="1"/>
  <c r="F58" i="1"/>
  <c r="E57" i="1"/>
  <c r="D57" i="1"/>
  <c r="F56" i="1"/>
  <c r="F55" i="1"/>
  <c r="F54" i="1"/>
  <c r="F53" i="1"/>
  <c r="E52" i="1"/>
  <c r="D52" i="1"/>
  <c r="F51" i="1"/>
  <c r="F50" i="1"/>
  <c r="F49" i="1"/>
  <c r="F48" i="1"/>
  <c r="F47" i="1"/>
  <c r="F46" i="1"/>
  <c r="F45" i="1"/>
  <c r="F44" i="1"/>
  <c r="F43" i="1"/>
  <c r="E42" i="1"/>
  <c r="D42" i="1"/>
  <c r="F37" i="1"/>
  <c r="F36" i="1"/>
  <c r="F35" i="1"/>
  <c r="F34" i="1"/>
  <c r="F33" i="1"/>
  <c r="E32" i="1"/>
  <c r="D32" i="1"/>
  <c r="F31" i="1"/>
  <c r="F30" i="1"/>
  <c r="F29" i="1"/>
  <c r="F28" i="1"/>
  <c r="F27" i="1"/>
  <c r="F26" i="1"/>
  <c r="F25" i="1"/>
  <c r="E24" i="1"/>
  <c r="D24" i="1"/>
  <c r="F23" i="1"/>
  <c r="F22" i="1"/>
  <c r="F21" i="1"/>
  <c r="F20" i="1"/>
  <c r="F19" i="1"/>
  <c r="E18" i="1"/>
  <c r="D18" i="1"/>
  <c r="F17" i="1"/>
  <c r="F16" i="1"/>
  <c r="F15" i="1"/>
  <c r="F14" i="1"/>
  <c r="F13" i="1"/>
  <c r="F12" i="1"/>
  <c r="F11" i="1"/>
  <c r="F10" i="1"/>
  <c r="E9" i="1"/>
  <c r="D9" i="1"/>
  <c r="F8" i="1"/>
  <c r="F7" i="1"/>
  <c r="E6" i="1"/>
  <c r="D6" i="1"/>
  <c r="F5" i="1"/>
  <c r="F4" i="1"/>
  <c r="E3" i="1"/>
  <c r="D3" i="1"/>
  <c r="F79" i="1" l="1"/>
  <c r="F102" i="1"/>
  <c r="F24" i="1"/>
  <c r="F68" i="1"/>
  <c r="D193" i="1"/>
  <c r="F73" i="1"/>
  <c r="D38" i="1"/>
  <c r="F42" i="1"/>
  <c r="F18" i="1"/>
  <c r="F32" i="1"/>
  <c r="F134" i="1"/>
  <c r="F9" i="1"/>
  <c r="F52" i="1"/>
  <c r="F57" i="1"/>
  <c r="F85" i="1"/>
  <c r="F115" i="1"/>
  <c r="E38" i="1"/>
  <c r="F6" i="1"/>
  <c r="F88" i="1"/>
  <c r="F93" i="1"/>
  <c r="F119" i="1"/>
  <c r="F124" i="1"/>
  <c r="F112" i="1"/>
  <c r="F130" i="1"/>
  <c r="F3" i="1"/>
  <c r="F64" i="1"/>
  <c r="E145" i="1"/>
  <c r="F142" i="1"/>
  <c r="D145" i="1"/>
  <c r="D147" i="1" l="1"/>
  <c r="D199" i="1" s="1"/>
  <c r="F38" i="1"/>
  <c r="F145" i="1"/>
  <c r="E14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Čistoća Pag PC3</author>
  </authors>
  <commentList>
    <comment ref="D169" authorId="0" shapeId="0" xr:uid="{1E08ABC8-B8E4-4B4D-8FB1-76168A3326EE}">
      <text>
        <r>
          <rPr>
            <b/>
            <sz val="9"/>
            <color indexed="81"/>
            <rFont val="Segoe UI"/>
            <family val="2"/>
            <charset val="238"/>
          </rPr>
          <t>Čistoća Pag PC3:</t>
        </r>
        <r>
          <rPr>
            <sz val="9"/>
            <color indexed="81"/>
            <rFont val="Segoe UI"/>
            <family val="2"/>
            <charset val="238"/>
          </rPr>
          <t xml:space="preserve">
1.790,00 e-ovrhe i e-pisarnica</t>
        </r>
      </text>
    </comment>
  </commentList>
</comments>
</file>

<file path=xl/sharedStrings.xml><?xml version="1.0" encoding="utf-8"?>
<sst xmlns="http://schemas.openxmlformats.org/spreadsheetml/2006/main" count="248" uniqueCount="237">
  <si>
    <t>PRIHODI</t>
  </si>
  <si>
    <t>III izmjena plana</t>
  </si>
  <si>
    <t>stanje</t>
  </si>
  <si>
    <t>izvršenje</t>
  </si>
  <si>
    <t>%</t>
  </si>
  <si>
    <t>Prihodi - fiksni dio</t>
  </si>
  <si>
    <t xml:space="preserve">7515  </t>
  </si>
  <si>
    <t xml:space="preserve">Prihodi - fiksni dio - kućanstva                  </t>
  </si>
  <si>
    <t xml:space="preserve">75150 </t>
  </si>
  <si>
    <t xml:space="preserve">Prihodi - fiksni dio - privreda                   </t>
  </si>
  <si>
    <t>Prihodi - varijabilni dio</t>
  </si>
  <si>
    <t xml:space="preserve">75151 </t>
  </si>
  <si>
    <t xml:space="preserve">Prihodi - varijabilni dio - kućanstva             </t>
  </si>
  <si>
    <t xml:space="preserve">75152 </t>
  </si>
  <si>
    <t xml:space="preserve">Prihodi - varijabilni dio - privreda              </t>
  </si>
  <si>
    <t>Prihodi od prodaje usluga</t>
  </si>
  <si>
    <t>Najam radnog stroja</t>
  </si>
  <si>
    <t xml:space="preserve">7511  </t>
  </si>
  <si>
    <t>Prihodi od prodaje usluga - javne površine</t>
  </si>
  <si>
    <t xml:space="preserve">7512  </t>
  </si>
  <si>
    <t xml:space="preserve">Prihodi - prerada otpada                          </t>
  </si>
  <si>
    <t xml:space="preserve">7516  </t>
  </si>
  <si>
    <t xml:space="preserve">Prihodi - odvoz i deponiranje otpada              </t>
  </si>
  <si>
    <t xml:space="preserve">7517  </t>
  </si>
  <si>
    <t xml:space="preserve">Prihodi - Grad Pag - javne površine                        </t>
  </si>
  <si>
    <t xml:space="preserve">7518  </t>
  </si>
  <si>
    <t xml:space="preserve">Prihodi - usluge na groblju                       </t>
  </si>
  <si>
    <t xml:space="preserve">75180 </t>
  </si>
  <si>
    <t xml:space="preserve">Prihodi - godišnja grobna naknada                 </t>
  </si>
  <si>
    <t>Prihodi - ostale usluge</t>
  </si>
  <si>
    <t>Ostali prihodi od prodaje</t>
  </si>
  <si>
    <t xml:space="preserve">7501  </t>
  </si>
  <si>
    <t xml:space="preserve">Prihodi - izdavanje RFID kartice                  </t>
  </si>
  <si>
    <t xml:space="preserve">Prihodi - zakup poslovnog prostora     </t>
  </si>
  <si>
    <t xml:space="preserve">7513  </t>
  </si>
  <si>
    <t xml:space="preserve">Prihodi - odvoz MKO - vrećice                     </t>
  </si>
  <si>
    <t xml:space="preserve">7514  </t>
  </si>
  <si>
    <t xml:space="preserve">Prihodi - suglasnost/potvrda/rješenje             </t>
  </si>
  <si>
    <t xml:space="preserve">Prihodi - prodaja vozila           </t>
  </si>
  <si>
    <t xml:space="preserve">Ostali prihodi </t>
  </si>
  <si>
    <t>Prihodi od nagrada, potpora i pomoći</t>
  </si>
  <si>
    <t xml:space="preserve">7861  </t>
  </si>
  <si>
    <t xml:space="preserve">Naplaćena sporna potraživanja                     </t>
  </si>
  <si>
    <t xml:space="preserve">7862  </t>
  </si>
  <si>
    <t xml:space="preserve">Naplaćeni troškovi ovrhe - odvjetnik             </t>
  </si>
  <si>
    <t xml:space="preserve">Naplaćeni troškovi ovrhe - javni bilježnik                   </t>
  </si>
  <si>
    <t>FINA - uplate po ovrhama</t>
  </si>
  <si>
    <t>Prihodi - povrat trošarine</t>
  </si>
  <si>
    <t>Ostali izvanredni prihodi</t>
  </si>
  <si>
    <t>Prihodi s osnove kamata</t>
  </si>
  <si>
    <t xml:space="preserve">7740  </t>
  </si>
  <si>
    <t xml:space="preserve">Prihod od kamata - banke                          </t>
  </si>
  <si>
    <t>Prihodi od tečajnih razlika</t>
  </si>
  <si>
    <t xml:space="preserve">7742  </t>
  </si>
  <si>
    <t xml:space="preserve">Prihod od kamata - ovrhe                          </t>
  </si>
  <si>
    <t>Prihodi od zateznih kamata</t>
  </si>
  <si>
    <t>Povećanje prihoda - OPP</t>
  </si>
  <si>
    <t>I</t>
  </si>
  <si>
    <t xml:space="preserve">Ukupni prihodi  </t>
  </si>
  <si>
    <t>RASHODI</t>
  </si>
  <si>
    <t>Materijalni troškovi</t>
  </si>
  <si>
    <t xml:space="preserve">4000  </t>
  </si>
  <si>
    <t xml:space="preserve">Utrošeni materijal                                </t>
  </si>
  <si>
    <t>Rezervni dijelovi</t>
  </si>
  <si>
    <t>Vreće za odvojeno prikupljanje otpada</t>
  </si>
  <si>
    <t xml:space="preserve">4003  </t>
  </si>
  <si>
    <t xml:space="preserve">Sredstva za čišćenje i održavanje                 </t>
  </si>
  <si>
    <t>Uredski materijal</t>
  </si>
  <si>
    <t>Električna energija</t>
  </si>
  <si>
    <t xml:space="preserve">4011  </t>
  </si>
  <si>
    <t xml:space="preserve">Voda                                              </t>
  </si>
  <si>
    <t xml:space="preserve">4012  </t>
  </si>
  <si>
    <t xml:space="preserve">Ulja i maziva                                     </t>
  </si>
  <si>
    <t>Trošak goriva</t>
  </si>
  <si>
    <t>Sitni inventar, auto gume i zašt. odjeća</t>
  </si>
  <si>
    <t>Otpis sitnog inventara u upotrebi</t>
  </si>
  <si>
    <t>Posude za miješani komunalni otpad</t>
  </si>
  <si>
    <t xml:space="preserve">4051  </t>
  </si>
  <si>
    <t xml:space="preserve">Otpis autoguma u upotrebi                         </t>
  </si>
  <si>
    <t xml:space="preserve">4052  </t>
  </si>
  <si>
    <t xml:space="preserve">Otpis zaštitne radne odjeće                       </t>
  </si>
  <si>
    <t>Poštarina, telefon, Internet</t>
  </si>
  <si>
    <t xml:space="preserve">4105  </t>
  </si>
  <si>
    <t xml:space="preserve">Poštarina                                         </t>
  </si>
  <si>
    <t>Troškovi telefona i interneta</t>
  </si>
  <si>
    <t>Troškovi mobitela</t>
  </si>
  <si>
    <t xml:space="preserve">4120  </t>
  </si>
  <si>
    <t xml:space="preserve">Usluge tekućeg održavanja                         </t>
  </si>
  <si>
    <t>Održavanje web stranice</t>
  </si>
  <si>
    <t>Održavanje - programi</t>
  </si>
  <si>
    <t>Najam opreme i vozila</t>
  </si>
  <si>
    <t>Najam fotokopirnog aparata</t>
  </si>
  <si>
    <t xml:space="preserve">41205 </t>
  </si>
  <si>
    <t xml:space="preserve">Najam vozila                                      </t>
  </si>
  <si>
    <t>4144</t>
  </si>
  <si>
    <t>Leasing vozila (operativni)</t>
  </si>
  <si>
    <t>Servis opreme i vozila</t>
  </si>
  <si>
    <t>Servis opreme i alata</t>
  </si>
  <si>
    <t xml:space="preserve">Servis strojeva (Tana, kombinirka) </t>
  </si>
  <si>
    <t xml:space="preserve">41207 </t>
  </si>
  <si>
    <t xml:space="preserve">Servis vozila - redovni                                 </t>
  </si>
  <si>
    <t>Usluge izvanrednih popravaka</t>
  </si>
  <si>
    <t>Usluge odvjetnika i javnog bilježnika</t>
  </si>
  <si>
    <t>Usluge odvjetnika</t>
  </si>
  <si>
    <t xml:space="preserve">41600 </t>
  </si>
  <si>
    <t xml:space="preserve">Usluge odvjetnika - vezano za ovrhe               </t>
  </si>
  <si>
    <t xml:space="preserve">Usluge javnog bilježnika      </t>
  </si>
  <si>
    <t xml:space="preserve">41610 </t>
  </si>
  <si>
    <t xml:space="preserve">Usluge javnog bilježnika - vezano za ovrhe        </t>
  </si>
  <si>
    <t xml:space="preserve">41611 </t>
  </si>
  <si>
    <t xml:space="preserve">Naknada - FINA ovrhe                              </t>
  </si>
  <si>
    <t>Troškovi deponij</t>
  </si>
  <si>
    <t xml:space="preserve">4121  </t>
  </si>
  <si>
    <t xml:space="preserve">Izrada elaborata gospodarenja otpadom             </t>
  </si>
  <si>
    <t>Usluge zbrinjavanja otpada</t>
  </si>
  <si>
    <t xml:space="preserve">4176  </t>
  </si>
  <si>
    <t xml:space="preserve">Troškovi deratizacije i dezinsekcije              </t>
  </si>
  <si>
    <t xml:space="preserve">4178  </t>
  </si>
  <si>
    <t xml:space="preserve">Troškovi analiza - odlagalište (plinova, vode)    </t>
  </si>
  <si>
    <t xml:space="preserve">4180  </t>
  </si>
  <si>
    <t xml:space="preserve">Usluge vezane za radove na odlagalištu Sv. Kuzam  </t>
  </si>
  <si>
    <t>Tehnički pregled vozila</t>
  </si>
  <si>
    <t xml:space="preserve">4191  </t>
  </si>
  <si>
    <t xml:space="preserve">Naknada za ceste i tehnički pregled vozila        </t>
  </si>
  <si>
    <t xml:space="preserve">4192  </t>
  </si>
  <si>
    <t>Naknada za ceste i tehnički pregled vozila - regis</t>
  </si>
  <si>
    <t>Pristojbe i naknade</t>
  </si>
  <si>
    <t xml:space="preserve">41781 </t>
  </si>
  <si>
    <t xml:space="preserve">Naknada za uređenje voda                          </t>
  </si>
  <si>
    <t xml:space="preserve">4182  </t>
  </si>
  <si>
    <t xml:space="preserve">Komunalna naknada i komunalni doprinos                          </t>
  </si>
  <si>
    <t>HRT pristojba</t>
  </si>
  <si>
    <t>Troškovi zaštite okoliša</t>
  </si>
  <si>
    <t>Ostale usluge</t>
  </si>
  <si>
    <t>Usluga monitoringa</t>
  </si>
  <si>
    <t xml:space="preserve">4122  </t>
  </si>
  <si>
    <t xml:space="preserve">Tahograf                                          </t>
  </si>
  <si>
    <t>Sustav praćenja vozila</t>
  </si>
  <si>
    <t xml:space="preserve">4127  </t>
  </si>
  <si>
    <t xml:space="preserve">Zaštita na radu                                   </t>
  </si>
  <si>
    <t>Konzultantske i revizorske usluge</t>
  </si>
  <si>
    <t xml:space="preserve">4150  </t>
  </si>
  <si>
    <t>Troškovi reklame fakturirani od drugih</t>
  </si>
  <si>
    <t>Troškovi grafičkih i tiskarskih usluga</t>
  </si>
  <si>
    <t xml:space="preserve">Ostale usluge                                     </t>
  </si>
  <si>
    <t>Zaštita potrošača, seminari, sl. put</t>
  </si>
  <si>
    <t xml:space="preserve">4400  </t>
  </si>
  <si>
    <t xml:space="preserve">Dnevnice za službena putovanja                    </t>
  </si>
  <si>
    <t xml:space="preserve">4401  </t>
  </si>
  <si>
    <t>Naknada tr. prijevoza na službenom putu - autobusn</t>
  </si>
  <si>
    <t xml:space="preserve">4402  </t>
  </si>
  <si>
    <t xml:space="preserve">Naknada troškova smještaja na službenom putu      </t>
  </si>
  <si>
    <t xml:space="preserve">4405  </t>
  </si>
  <si>
    <t>Naknada za upotrebu vlastitog automobila u služben</t>
  </si>
  <si>
    <t xml:space="preserve">4406  </t>
  </si>
  <si>
    <t xml:space="preserve">Cestarine, parking, taxi usluge                   </t>
  </si>
  <si>
    <t xml:space="preserve">4415  </t>
  </si>
  <si>
    <t xml:space="preserve">Drugi dohodak                              </t>
  </si>
  <si>
    <t xml:space="preserve">4490  </t>
  </si>
  <si>
    <t>Troškovi stručnog usavršavanja - seminari - opće o</t>
  </si>
  <si>
    <t xml:space="preserve">44901 </t>
  </si>
  <si>
    <t>Troškovi stručnog usavršavanja - seminari - posebno</t>
  </si>
  <si>
    <t xml:space="preserve">4491  </t>
  </si>
  <si>
    <t>Troškovi za priručnike, časopise i stručnu literaturu</t>
  </si>
  <si>
    <t>Reprezentacija</t>
  </si>
  <si>
    <t>Troškovi reprezentacije</t>
  </si>
  <si>
    <t>Nepriznati tr. reprezentacije</t>
  </si>
  <si>
    <t>Premije osiguranja</t>
  </si>
  <si>
    <t xml:space="preserve">4430  </t>
  </si>
  <si>
    <t xml:space="preserve">Premije osiguranja imovine                        </t>
  </si>
  <si>
    <t>Premije osiguranja motornih vozila</t>
  </si>
  <si>
    <t>Premije osiguranja osoba</t>
  </si>
  <si>
    <t>Bankarske usluge i naknade</t>
  </si>
  <si>
    <t>Bankarske usluge - vođenje računa i sl.</t>
  </si>
  <si>
    <t>Naknada za platni promet</t>
  </si>
  <si>
    <t>Naknada za priljev sredstava</t>
  </si>
  <si>
    <t>Naknada za okvirni kredit ESB</t>
  </si>
  <si>
    <t>Ostali troškovi</t>
  </si>
  <si>
    <t>HGK</t>
  </si>
  <si>
    <t>OKFŠ</t>
  </si>
  <si>
    <t>Članarine</t>
  </si>
  <si>
    <t>Administrativne takse i sudski troškovi</t>
  </si>
  <si>
    <t>Ostali poslovni rashodi</t>
  </si>
  <si>
    <t>Porezno priznate donacije</t>
  </si>
  <si>
    <t>Otpisana potraživanja</t>
  </si>
  <si>
    <t>Ostali izvanredni rashodi</t>
  </si>
  <si>
    <t>Rashodi s osnove kamata i slični rashodi</t>
  </si>
  <si>
    <t>Kamate za kredit - PBZ</t>
  </si>
  <si>
    <t>Kamate - financijski leasing - PBZ</t>
  </si>
  <si>
    <t>Kamate - financijski leasing - ESB</t>
  </si>
  <si>
    <t>Kamate na dozvoljeni minus - ESB</t>
  </si>
  <si>
    <t>Ostale zatezne kamate</t>
  </si>
  <si>
    <t>Ostali financijski rashodi</t>
  </si>
  <si>
    <t xml:space="preserve">Troškovi osoblja </t>
  </si>
  <si>
    <t>Ostali troškovi osoblja</t>
  </si>
  <si>
    <t>Umanjenje prihoda - nenaplaćena potraživanja</t>
  </si>
  <si>
    <t>Amortizacija</t>
  </si>
  <si>
    <t xml:space="preserve">Ukupni rashodi </t>
  </si>
  <si>
    <t>Razlika između prihoda i rashoda</t>
  </si>
  <si>
    <t>Ukupno</t>
  </si>
  <si>
    <t>PLAN INVESTICIJA 2023</t>
  </si>
  <si>
    <t>Investicije</t>
  </si>
  <si>
    <t>Računalna oprema i poslovni inventar</t>
  </si>
  <si>
    <t>Softver</t>
  </si>
  <si>
    <t>Alati i uređaji</t>
  </si>
  <si>
    <t>Uređaj za alkotestiranje</t>
  </si>
  <si>
    <t>kolica za alat</t>
  </si>
  <si>
    <t>Klima uređaj</t>
  </si>
  <si>
    <t>Uredski namještaj</t>
  </si>
  <si>
    <t>Radni stol</t>
  </si>
  <si>
    <t>stolice</t>
  </si>
  <si>
    <t>Samostojeće police</t>
  </si>
  <si>
    <t>bijela ploča</t>
  </si>
  <si>
    <t>Ormarići za radnu odjeću</t>
  </si>
  <si>
    <t>Komunalno vozilo</t>
  </si>
  <si>
    <t>Održavanje upravne zgrade</t>
  </si>
  <si>
    <t>Upravna zgrada</t>
  </si>
  <si>
    <t>Hala</t>
  </si>
  <si>
    <t>Sortirnica</t>
  </si>
  <si>
    <t>Oprema (Fond 60%)</t>
  </si>
  <si>
    <t>Oprema za reciklažno dvorište (Fond 60%)</t>
  </si>
  <si>
    <t xml:space="preserve">Spremnici 1100 l </t>
  </si>
  <si>
    <t xml:space="preserve">Natkriveni spremnici </t>
  </si>
  <si>
    <t>0221</t>
  </si>
  <si>
    <t xml:space="preserve">Spremnici za glomazni otpad 5 m3 </t>
  </si>
  <si>
    <t>Kante za razvrstavanje otpada</t>
  </si>
  <si>
    <t xml:space="preserve">Spremnici za glomazni otpad 7 m3 </t>
  </si>
  <si>
    <t>Financiranje</t>
  </si>
  <si>
    <t>Financijski leasing</t>
  </si>
  <si>
    <t>Kredit - zgrada kat</t>
  </si>
  <si>
    <t>Sufinanciranje Fond 60%</t>
  </si>
  <si>
    <t>Okvirni kredit</t>
  </si>
  <si>
    <t>Već preuzete obveze (kredit PBZ, leasing ESB)</t>
  </si>
  <si>
    <t>Sufinanciranje (Fond 60%)</t>
  </si>
  <si>
    <t>Plan investicija za 2023. godinu prihvaćen je na sjednici nadzornog odbora 31. prosinca 2022. godine.</t>
  </si>
  <si>
    <t>I izmjene i dopune plana investicija za 2023. godine prihvaćene su na sjednici 30.6.2023. godine</t>
  </si>
  <si>
    <t>III izmjene i dopune plana investicija za 2023. godine prihvaćene su na sjednici NO 29.12.2023.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</si>
</sst>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i/>
      <sz val="9"/>
      <name val="Calibri"/>
      <family val="2"/>
      <scheme val="minor"/>
    </font>
    <font>
      <i/>
      <sz val="9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4" fontId="1" fillId="2" borderId="1" xfId="0" applyNumberFormat="1" applyFont="1" applyFill="1" applyBorder="1" applyAlignment="1">
      <alignment horizontal="center"/>
    </xf>
    <xf numFmtId="0" fontId="2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4" fontId="2" fillId="3" borderId="1" xfId="0" applyNumberFormat="1" applyFont="1" applyFill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0" fontId="2" fillId="3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4" fillId="3" borderId="1" xfId="0" applyNumberFormat="1" applyFont="1" applyFill="1" applyBorder="1"/>
    <xf numFmtId="4" fontId="4" fillId="0" borderId="1" xfId="0" applyNumberFormat="1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0" fontId="2" fillId="3" borderId="5" xfId="0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/>
    </xf>
    <xf numFmtId="4" fontId="5" fillId="0" borderId="1" xfId="0" applyNumberFormat="1" applyFont="1" applyBorder="1"/>
    <xf numFmtId="0" fontId="6" fillId="0" borderId="1" xfId="0" applyFont="1" applyBorder="1" applyAlignment="1">
      <alignment horizontal="left"/>
    </xf>
    <xf numFmtId="0" fontId="3" fillId="0" borderId="1" xfId="0" applyFont="1" applyBorder="1"/>
    <xf numFmtId="0" fontId="2" fillId="3" borderId="6" xfId="0" applyFont="1" applyFill="1" applyBorder="1" applyAlignment="1">
      <alignment horizontal="center" vertical="center"/>
    </xf>
    <xf numFmtId="0" fontId="6" fillId="0" borderId="1" xfId="0" applyFont="1" applyBorder="1"/>
    <xf numFmtId="0" fontId="4" fillId="3" borderId="1" xfId="0" applyFont="1" applyFill="1" applyBorder="1" applyAlignment="1">
      <alignment horizontal="left"/>
    </xf>
    <xf numFmtId="4" fontId="4" fillId="3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/>
    <xf numFmtId="4" fontId="5" fillId="3" borderId="1" xfId="0" applyNumberFormat="1" applyFont="1" applyFill="1" applyBorder="1"/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4" fontId="1" fillId="3" borderId="4" xfId="0" applyNumberFormat="1" applyFont="1" applyFill="1" applyBorder="1" applyAlignment="1">
      <alignment horizontal="center" vertical="center"/>
    </xf>
    <xf numFmtId="10" fontId="1" fillId="3" borderId="4" xfId="0" applyNumberFormat="1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10" fontId="1" fillId="3" borderId="6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164" fontId="2" fillId="3" borderId="1" xfId="0" applyNumberFormat="1" applyFont="1" applyFill="1" applyBorder="1"/>
    <xf numFmtId="164" fontId="4" fillId="0" borderId="1" xfId="0" applyNumberFormat="1" applyFont="1" applyBorder="1"/>
    <xf numFmtId="164" fontId="5" fillId="0" borderId="1" xfId="0" applyNumberFormat="1" applyFont="1" applyBorder="1"/>
    <xf numFmtId="0" fontId="2" fillId="3" borderId="2" xfId="0" applyFont="1" applyFill="1" applyBorder="1" applyAlignment="1">
      <alignment horizontal="center" vertical="center"/>
    </xf>
    <xf numFmtId="0" fontId="6" fillId="0" borderId="6" xfId="0" applyFont="1" applyBorder="1"/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/>
    <xf numFmtId="164" fontId="4" fillId="3" borderId="1" xfId="0" applyNumberFormat="1" applyFont="1" applyFill="1" applyBorder="1" applyAlignment="1">
      <alignment horizontal="right"/>
    </xf>
    <xf numFmtId="164" fontId="4" fillId="3" borderId="1" xfId="0" applyNumberFormat="1" applyFont="1" applyFill="1" applyBorder="1"/>
    <xf numFmtId="164" fontId="5" fillId="3" borderId="1" xfId="0" applyNumberFormat="1" applyFont="1" applyFill="1" applyBorder="1"/>
    <xf numFmtId="0" fontId="6" fillId="3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164" fontId="1" fillId="3" borderId="6" xfId="0" applyNumberFormat="1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4" fontId="1" fillId="0" borderId="1" xfId="0" applyNumberFormat="1" applyFont="1" applyBorder="1"/>
    <xf numFmtId="0" fontId="1" fillId="0" borderId="0" xfId="0" applyFont="1" applyAlignment="1">
      <alignment horizontal="left"/>
    </xf>
    <xf numFmtId="4" fontId="1" fillId="0" borderId="0" xfId="0" applyNumberFormat="1" applyFont="1"/>
    <xf numFmtId="0" fontId="8" fillId="2" borderId="2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7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quotePrefix="1" applyFont="1" applyBorder="1" applyAlignment="1">
      <alignment horizontal="center"/>
    </xf>
    <xf numFmtId="0" fontId="10" fillId="2" borderId="2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/>
    </xf>
    <xf numFmtId="4" fontId="4" fillId="2" borderId="1" xfId="0" applyNumberFormat="1" applyFont="1" applyFill="1" applyBorder="1"/>
    <xf numFmtId="164" fontId="2" fillId="0" borderId="0" xfId="0" applyNumberFormat="1" applyFont="1"/>
    <xf numFmtId="0" fontId="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AADC7-9A81-4B73-8152-EB665FB272EF}">
  <dimension ref="A1:BS216"/>
  <sheetViews>
    <sheetView tabSelected="1" zoomScale="120" zoomScaleNormal="120" workbookViewId="0">
      <pane ySplit="1" topLeftCell="A119" activePane="bottomLeft" state="frozen"/>
      <selection pane="bottomLeft" activeCell="E162" sqref="E162"/>
    </sheetView>
  </sheetViews>
  <sheetFormatPr defaultRowHeight="12" x14ac:dyDescent="0.2"/>
  <cols>
    <col min="1" max="1" width="3.5703125" style="98" customWidth="1"/>
    <col min="2" max="2" width="5.85546875" style="3" customWidth="1"/>
    <col min="3" max="3" width="40.42578125" style="3" customWidth="1"/>
    <col min="4" max="4" width="12.140625" style="3" bestFit="1" customWidth="1"/>
    <col min="5" max="5" width="12.5703125" style="3" bestFit="1" customWidth="1"/>
    <col min="6" max="6" width="11.28515625" style="3" bestFit="1" customWidth="1"/>
    <col min="7" max="16384" width="9.140625" style="3"/>
  </cols>
  <sheetData>
    <row r="1" spans="1:6" x14ac:dyDescent="0.2">
      <c r="A1" s="1" t="s">
        <v>0</v>
      </c>
      <c r="B1" s="1"/>
      <c r="C1" s="1"/>
      <c r="D1" s="2" t="s">
        <v>1</v>
      </c>
      <c r="E1" s="2" t="s">
        <v>2</v>
      </c>
      <c r="F1" s="2" t="s">
        <v>3</v>
      </c>
    </row>
    <row r="2" spans="1:6" x14ac:dyDescent="0.2">
      <c r="A2" s="1"/>
      <c r="B2" s="1"/>
      <c r="C2" s="1"/>
      <c r="D2" s="2">
        <v>45289</v>
      </c>
      <c r="E2" s="2">
        <v>45291</v>
      </c>
      <c r="F2" s="2" t="s">
        <v>4</v>
      </c>
    </row>
    <row r="3" spans="1:6" x14ac:dyDescent="0.2">
      <c r="A3" s="4">
        <v>1</v>
      </c>
      <c r="B3" s="5" t="s">
        <v>5</v>
      </c>
      <c r="C3" s="6"/>
      <c r="D3" s="7">
        <f t="shared" ref="D3" si="0">SUM(D4:D5)</f>
        <v>780000</v>
      </c>
      <c r="E3" s="7">
        <f t="shared" ref="E3" si="1">SUM(E4:E5)</f>
        <v>758761.53</v>
      </c>
      <c r="F3" s="10">
        <f>E3/D3</f>
        <v>0.97277119230769238</v>
      </c>
    </row>
    <row r="4" spans="1:6" x14ac:dyDescent="0.2">
      <c r="A4" s="4"/>
      <c r="B4" s="11" t="s">
        <v>6</v>
      </c>
      <c r="C4" s="11" t="s">
        <v>7</v>
      </c>
      <c r="D4" s="8">
        <v>565000</v>
      </c>
      <c r="E4" s="8">
        <v>546687.9</v>
      </c>
      <c r="F4" s="10">
        <f>E4/D4</f>
        <v>0.96758920353982303</v>
      </c>
    </row>
    <row r="5" spans="1:6" x14ac:dyDescent="0.2">
      <c r="A5" s="4"/>
      <c r="B5" s="11" t="s">
        <v>8</v>
      </c>
      <c r="C5" s="11" t="s">
        <v>9</v>
      </c>
      <c r="D5" s="8">
        <v>215000</v>
      </c>
      <c r="E5" s="8">
        <v>212073.63</v>
      </c>
      <c r="F5" s="10">
        <f>E5/D5</f>
        <v>0.98638897674418602</v>
      </c>
    </row>
    <row r="6" spans="1:6" x14ac:dyDescent="0.2">
      <c r="A6" s="4">
        <v>2</v>
      </c>
      <c r="B6" s="5" t="s">
        <v>10</v>
      </c>
      <c r="C6" s="6"/>
      <c r="D6" s="12">
        <f t="shared" ref="D6" si="2">SUM(D7:D8)</f>
        <v>150000</v>
      </c>
      <c r="E6" s="12">
        <f t="shared" ref="E6" si="3">SUM(E7:E8)</f>
        <v>147821.14000000001</v>
      </c>
      <c r="F6" s="10">
        <f>E6/D6</f>
        <v>0.98547426666666671</v>
      </c>
    </row>
    <row r="7" spans="1:6" x14ac:dyDescent="0.2">
      <c r="A7" s="4"/>
      <c r="B7" s="11" t="s">
        <v>11</v>
      </c>
      <c r="C7" s="11" t="s">
        <v>12</v>
      </c>
      <c r="D7" s="13">
        <v>80000</v>
      </c>
      <c r="E7" s="13">
        <v>78317.09</v>
      </c>
      <c r="F7" s="10">
        <f>E7/D7</f>
        <v>0.978963625</v>
      </c>
    </row>
    <row r="8" spans="1:6" x14ac:dyDescent="0.2">
      <c r="A8" s="4"/>
      <c r="B8" s="11" t="s">
        <v>13</v>
      </c>
      <c r="C8" s="11" t="s">
        <v>14</v>
      </c>
      <c r="D8" s="13">
        <v>70000</v>
      </c>
      <c r="E8" s="13">
        <v>69504.05</v>
      </c>
      <c r="F8" s="10">
        <f>E8/D8</f>
        <v>0.99291499999999999</v>
      </c>
    </row>
    <row r="9" spans="1:6" x14ac:dyDescent="0.2">
      <c r="A9" s="14">
        <v>3</v>
      </c>
      <c r="B9" s="15" t="s">
        <v>15</v>
      </c>
      <c r="C9" s="15"/>
      <c r="D9" s="16">
        <f>SUM(D10:D17)</f>
        <v>212174</v>
      </c>
      <c r="E9" s="16">
        <f>SUM(E10:E17)</f>
        <v>187830.1</v>
      </c>
      <c r="F9" s="10">
        <f>E9/D9</f>
        <v>0.88526445276047017</v>
      </c>
    </row>
    <row r="10" spans="1:6" x14ac:dyDescent="0.2">
      <c r="A10" s="17"/>
      <c r="B10" s="20">
        <v>7506</v>
      </c>
      <c r="C10" s="20" t="s">
        <v>16</v>
      </c>
      <c r="D10" s="13">
        <v>650</v>
      </c>
      <c r="E10" s="13">
        <v>0</v>
      </c>
      <c r="F10" s="10">
        <f>E10/D10</f>
        <v>0</v>
      </c>
    </row>
    <row r="11" spans="1:6" x14ac:dyDescent="0.2">
      <c r="A11" s="17"/>
      <c r="B11" s="11" t="s">
        <v>17</v>
      </c>
      <c r="C11" s="11" t="s">
        <v>18</v>
      </c>
      <c r="D11" s="13">
        <v>650</v>
      </c>
      <c r="E11" s="13">
        <v>144.01</v>
      </c>
      <c r="F11" s="10">
        <f>E11/D11</f>
        <v>0.22155384615384613</v>
      </c>
    </row>
    <row r="12" spans="1:6" x14ac:dyDescent="0.2">
      <c r="A12" s="17"/>
      <c r="B12" s="11" t="s">
        <v>19</v>
      </c>
      <c r="C12" s="11" t="s">
        <v>20</v>
      </c>
      <c r="D12" s="13">
        <v>13200</v>
      </c>
      <c r="E12" s="13">
        <v>12770.95</v>
      </c>
      <c r="F12" s="10">
        <f>E12/D12</f>
        <v>0.96749621212121217</v>
      </c>
    </row>
    <row r="13" spans="1:6" x14ac:dyDescent="0.2">
      <c r="A13" s="17"/>
      <c r="B13" s="21" t="s">
        <v>21</v>
      </c>
      <c r="C13" s="21" t="s">
        <v>22</v>
      </c>
      <c r="D13" s="13">
        <v>120000</v>
      </c>
      <c r="E13" s="13">
        <v>100805.41</v>
      </c>
      <c r="F13" s="10">
        <f>E13/D13</f>
        <v>0.84004508333333339</v>
      </c>
    </row>
    <row r="14" spans="1:6" x14ac:dyDescent="0.2">
      <c r="A14" s="17"/>
      <c r="B14" s="21" t="s">
        <v>23</v>
      </c>
      <c r="C14" s="21" t="s">
        <v>24</v>
      </c>
      <c r="D14" s="19">
        <v>31720</v>
      </c>
      <c r="E14" s="13">
        <v>31715.439999999999</v>
      </c>
      <c r="F14" s="10">
        <f>E14/D14</f>
        <v>0.99985624211853719</v>
      </c>
    </row>
    <row r="15" spans="1:6" x14ac:dyDescent="0.2">
      <c r="A15" s="17"/>
      <c r="B15" s="21" t="s">
        <v>25</v>
      </c>
      <c r="C15" s="21" t="s">
        <v>26</v>
      </c>
      <c r="D15" s="19">
        <v>20000</v>
      </c>
      <c r="E15" s="13">
        <v>18749.259999999998</v>
      </c>
      <c r="F15" s="10">
        <f>E15/D15</f>
        <v>0.93746299999999994</v>
      </c>
    </row>
    <row r="16" spans="1:6" x14ac:dyDescent="0.2">
      <c r="A16" s="17"/>
      <c r="B16" s="21" t="s">
        <v>27</v>
      </c>
      <c r="C16" s="21" t="s">
        <v>28</v>
      </c>
      <c r="D16" s="19">
        <v>18574</v>
      </c>
      <c r="E16" s="13">
        <v>18574</v>
      </c>
      <c r="F16" s="10">
        <f>E16/D16</f>
        <v>1</v>
      </c>
    </row>
    <row r="17" spans="1:6" x14ac:dyDescent="0.2">
      <c r="A17" s="22"/>
      <c r="B17" s="11">
        <v>7520</v>
      </c>
      <c r="C17" s="21" t="s">
        <v>29</v>
      </c>
      <c r="D17" s="13">
        <v>7380</v>
      </c>
      <c r="E17" s="13">
        <v>5071.03</v>
      </c>
      <c r="F17" s="10">
        <f>E17/D17</f>
        <v>0.68713143631436313</v>
      </c>
    </row>
    <row r="18" spans="1:6" x14ac:dyDescent="0.2">
      <c r="A18" s="4">
        <v>4</v>
      </c>
      <c r="B18" s="15" t="s">
        <v>30</v>
      </c>
      <c r="C18" s="15"/>
      <c r="D18" s="12">
        <f>SUM(D19:D23)</f>
        <v>44780</v>
      </c>
      <c r="E18" s="12">
        <f>SUM(E19:E23)</f>
        <v>35161.590000000004</v>
      </c>
      <c r="F18" s="10">
        <f>E18/D18</f>
        <v>0.78520745868691388</v>
      </c>
    </row>
    <row r="19" spans="1:6" x14ac:dyDescent="0.2">
      <c r="A19" s="4"/>
      <c r="B19" s="21" t="s">
        <v>31</v>
      </c>
      <c r="C19" s="21" t="s">
        <v>32</v>
      </c>
      <c r="D19" s="19">
        <v>30</v>
      </c>
      <c r="E19" s="13">
        <v>22.95</v>
      </c>
      <c r="F19" s="10">
        <f>E19/D19</f>
        <v>0.76500000000000001</v>
      </c>
    </row>
    <row r="20" spans="1:6" x14ac:dyDescent="0.2">
      <c r="A20" s="4"/>
      <c r="B20" s="11">
        <v>7504</v>
      </c>
      <c r="C20" s="21" t="s">
        <v>33</v>
      </c>
      <c r="D20" s="8">
        <v>31850</v>
      </c>
      <c r="E20" s="13">
        <v>31853.52</v>
      </c>
      <c r="F20" s="10">
        <f>E20/D20</f>
        <v>1.0001105180533751</v>
      </c>
    </row>
    <row r="21" spans="1:6" x14ac:dyDescent="0.2">
      <c r="A21" s="4"/>
      <c r="B21" s="21" t="s">
        <v>34</v>
      </c>
      <c r="C21" s="21" t="s">
        <v>35</v>
      </c>
      <c r="D21" s="13">
        <v>1200</v>
      </c>
      <c r="E21" s="13">
        <v>1232</v>
      </c>
      <c r="F21" s="10">
        <f>E21/D21</f>
        <v>1.0266666666666666</v>
      </c>
    </row>
    <row r="22" spans="1:6" x14ac:dyDescent="0.2">
      <c r="A22" s="4"/>
      <c r="B22" s="21" t="s">
        <v>36</v>
      </c>
      <c r="C22" s="21" t="s">
        <v>37</v>
      </c>
      <c r="D22" s="13">
        <v>700</v>
      </c>
      <c r="E22" s="13">
        <v>717.12</v>
      </c>
      <c r="F22" s="10">
        <f>E22/D22</f>
        <v>1.024457142857143</v>
      </c>
    </row>
    <row r="23" spans="1:6" x14ac:dyDescent="0.2">
      <c r="A23" s="4"/>
      <c r="B23" s="20">
        <v>7521</v>
      </c>
      <c r="C23" s="23" t="s">
        <v>38</v>
      </c>
      <c r="D23" s="13">
        <v>11000</v>
      </c>
      <c r="E23" s="13">
        <v>1336</v>
      </c>
      <c r="F23" s="10">
        <f>E23/D23</f>
        <v>0.12145454545454545</v>
      </c>
    </row>
    <row r="24" spans="1:6" x14ac:dyDescent="0.2">
      <c r="A24" s="4">
        <v>5</v>
      </c>
      <c r="B24" s="24" t="s">
        <v>39</v>
      </c>
      <c r="C24" s="24"/>
      <c r="D24" s="25">
        <f>SUM(D25:D31)</f>
        <v>40320</v>
      </c>
      <c r="E24" s="25">
        <f>SUM(E25:E31)</f>
        <v>41676.42</v>
      </c>
      <c r="F24" s="10">
        <f>E24/D24</f>
        <v>1.0336413690476189</v>
      </c>
    </row>
    <row r="25" spans="1:6" x14ac:dyDescent="0.2">
      <c r="A25" s="4"/>
      <c r="B25" s="26">
        <v>77094</v>
      </c>
      <c r="C25" s="27" t="s">
        <v>40</v>
      </c>
      <c r="D25" s="13">
        <v>20000</v>
      </c>
      <c r="E25" s="13">
        <v>15448.98</v>
      </c>
      <c r="F25" s="10">
        <f>E25/D25</f>
        <v>0.77244899999999994</v>
      </c>
    </row>
    <row r="26" spans="1:6" x14ac:dyDescent="0.2">
      <c r="A26" s="4"/>
      <c r="B26" s="23" t="s">
        <v>41</v>
      </c>
      <c r="C26" s="29" t="s">
        <v>42</v>
      </c>
      <c r="D26" s="8">
        <v>13270</v>
      </c>
      <c r="E26" s="8">
        <v>19565.07</v>
      </c>
      <c r="F26" s="10">
        <f>E26/D26</f>
        <v>1.4743835719668426</v>
      </c>
    </row>
    <row r="27" spans="1:6" x14ac:dyDescent="0.2">
      <c r="A27" s="4"/>
      <c r="B27" s="23" t="s">
        <v>43</v>
      </c>
      <c r="C27" s="29" t="s">
        <v>44</v>
      </c>
      <c r="D27" s="8">
        <v>5970</v>
      </c>
      <c r="E27" s="8">
        <v>5276.45</v>
      </c>
      <c r="F27" s="10">
        <f>E27/D27</f>
        <v>0.88382747068676715</v>
      </c>
    </row>
    <row r="28" spans="1:6" x14ac:dyDescent="0.2">
      <c r="A28" s="4"/>
      <c r="B28" s="20">
        <v>78621</v>
      </c>
      <c r="C28" s="29" t="s">
        <v>45</v>
      </c>
      <c r="D28" s="8">
        <v>170</v>
      </c>
      <c r="E28" s="8">
        <v>246.78</v>
      </c>
      <c r="F28" s="10">
        <f>E28/D28</f>
        <v>1.4516470588235295</v>
      </c>
    </row>
    <row r="29" spans="1:6" x14ac:dyDescent="0.2">
      <c r="A29" s="4"/>
      <c r="B29" s="20">
        <v>7864</v>
      </c>
      <c r="C29" s="30" t="s">
        <v>46</v>
      </c>
      <c r="D29" s="13">
        <v>500</v>
      </c>
      <c r="E29" s="13">
        <v>565.95000000000005</v>
      </c>
      <c r="F29" s="10">
        <f>E29/D29</f>
        <v>1.1319000000000001</v>
      </c>
    </row>
    <row r="30" spans="1:6" x14ac:dyDescent="0.2">
      <c r="A30" s="4"/>
      <c r="B30" s="20">
        <v>7898</v>
      </c>
      <c r="C30" s="30" t="s">
        <v>47</v>
      </c>
      <c r="D30" s="13">
        <v>140</v>
      </c>
      <c r="E30" s="13">
        <v>47.08</v>
      </c>
      <c r="F30" s="10">
        <f>E30/D30</f>
        <v>0.3362857142857143</v>
      </c>
    </row>
    <row r="31" spans="1:6" x14ac:dyDescent="0.2">
      <c r="A31" s="4"/>
      <c r="B31" s="20">
        <v>7899</v>
      </c>
      <c r="C31" s="30" t="s">
        <v>48</v>
      </c>
      <c r="D31" s="8">
        <v>270</v>
      </c>
      <c r="E31" s="8">
        <v>526.11</v>
      </c>
      <c r="F31" s="10">
        <f>E31/D31</f>
        <v>1.9485555555555556</v>
      </c>
    </row>
    <row r="32" spans="1:6" x14ac:dyDescent="0.2">
      <c r="A32" s="14">
        <v>6</v>
      </c>
      <c r="B32" s="24" t="s">
        <v>49</v>
      </c>
      <c r="C32" s="24"/>
      <c r="D32" s="12">
        <f t="shared" ref="D32" si="4">SUM(D33:D36)</f>
        <v>2768</v>
      </c>
      <c r="E32" s="12">
        <f t="shared" ref="E32" si="5">SUM(E33:E36)</f>
        <v>2400.7799999999997</v>
      </c>
      <c r="F32" s="10">
        <f>E32/D32</f>
        <v>0.86733381502890161</v>
      </c>
    </row>
    <row r="33" spans="1:6" x14ac:dyDescent="0.2">
      <c r="A33" s="17"/>
      <c r="B33" s="23" t="s">
        <v>50</v>
      </c>
      <c r="C33" s="23" t="s">
        <v>51</v>
      </c>
      <c r="D33" s="8">
        <v>13</v>
      </c>
      <c r="E33" s="13">
        <v>13.03</v>
      </c>
      <c r="F33" s="10">
        <f>E33/D33</f>
        <v>1.0023076923076923</v>
      </c>
    </row>
    <row r="34" spans="1:6" x14ac:dyDescent="0.2">
      <c r="A34" s="17"/>
      <c r="B34" s="20">
        <v>7741</v>
      </c>
      <c r="C34" s="23" t="s">
        <v>52</v>
      </c>
      <c r="D34" s="8">
        <v>265</v>
      </c>
      <c r="E34" s="13"/>
      <c r="F34" s="10">
        <f>E34/D34</f>
        <v>0</v>
      </c>
    </row>
    <row r="35" spans="1:6" x14ac:dyDescent="0.2">
      <c r="A35" s="17"/>
      <c r="B35" s="23" t="s">
        <v>53</v>
      </c>
      <c r="C35" s="23" t="s">
        <v>54</v>
      </c>
      <c r="D35" s="13">
        <v>500</v>
      </c>
      <c r="E35" s="13">
        <v>362.74</v>
      </c>
      <c r="F35" s="10">
        <f>E35/D35</f>
        <v>0.72548000000000001</v>
      </c>
    </row>
    <row r="36" spans="1:6" x14ac:dyDescent="0.2">
      <c r="A36" s="22"/>
      <c r="B36" s="20">
        <v>7743</v>
      </c>
      <c r="C36" s="23" t="s">
        <v>55</v>
      </c>
      <c r="D36" s="8">
        <v>1990</v>
      </c>
      <c r="E36" s="13">
        <v>2025.01</v>
      </c>
      <c r="F36" s="10">
        <f>E36/D36</f>
        <v>1.0175929648241206</v>
      </c>
    </row>
    <row r="37" spans="1:6" x14ac:dyDescent="0.2">
      <c r="A37" s="31">
        <v>7</v>
      </c>
      <c r="B37" s="32">
        <v>7897</v>
      </c>
      <c r="C37" s="33" t="s">
        <v>56</v>
      </c>
      <c r="D37" s="34">
        <v>159000</v>
      </c>
      <c r="E37" s="12">
        <v>149469.39000000001</v>
      </c>
      <c r="F37" s="10">
        <f>E37/D37</f>
        <v>0.94005905660377365</v>
      </c>
    </row>
    <row r="38" spans="1:6" x14ac:dyDescent="0.2">
      <c r="A38" s="35" t="s">
        <v>57</v>
      </c>
      <c r="B38" s="36" t="s">
        <v>58</v>
      </c>
      <c r="C38" s="37"/>
      <c r="D38" s="38">
        <f>D3+D6+D9+D18+D24+D32+D37</f>
        <v>1389042</v>
      </c>
      <c r="E38" s="38">
        <f>E3+E6+E9+E18+E24+E32+E37</f>
        <v>1323120.9500000002</v>
      </c>
      <c r="F38" s="39">
        <f>E38/D38</f>
        <v>0.95254207576156813</v>
      </c>
    </row>
    <row r="39" spans="1:6" x14ac:dyDescent="0.2">
      <c r="A39" s="40"/>
      <c r="B39" s="41"/>
      <c r="C39" s="42"/>
      <c r="D39" s="43"/>
      <c r="E39" s="43"/>
      <c r="F39" s="44"/>
    </row>
    <row r="40" spans="1:6" x14ac:dyDescent="0.2">
      <c r="A40" s="1" t="s">
        <v>59</v>
      </c>
      <c r="B40" s="1"/>
      <c r="C40" s="1"/>
      <c r="D40" s="2" t="s">
        <v>1</v>
      </c>
      <c r="E40" s="2" t="s">
        <v>2</v>
      </c>
      <c r="F40" s="2" t="s">
        <v>3</v>
      </c>
    </row>
    <row r="41" spans="1:6" x14ac:dyDescent="0.2">
      <c r="A41" s="1"/>
      <c r="B41" s="1"/>
      <c r="C41" s="1"/>
      <c r="D41" s="2">
        <v>45289</v>
      </c>
      <c r="E41" s="2">
        <v>45291</v>
      </c>
      <c r="F41" s="2" t="s">
        <v>4</v>
      </c>
    </row>
    <row r="42" spans="1:6" ht="13.5" customHeight="1" x14ac:dyDescent="0.2">
      <c r="A42" s="4">
        <v>1</v>
      </c>
      <c r="B42" s="24" t="s">
        <v>60</v>
      </c>
      <c r="C42" s="24"/>
      <c r="D42" s="16">
        <f t="shared" ref="D42" si="6">SUM(D43:D50)</f>
        <v>54760</v>
      </c>
      <c r="E42" s="16">
        <f t="shared" ref="E42" si="7">SUM(E43:E50)</f>
        <v>50750.7</v>
      </c>
      <c r="F42" s="10">
        <f>E42/D42</f>
        <v>0.92678414901387873</v>
      </c>
    </row>
    <row r="43" spans="1:6" x14ac:dyDescent="0.2">
      <c r="A43" s="4"/>
      <c r="B43" s="20" t="s">
        <v>61</v>
      </c>
      <c r="C43" s="23" t="s">
        <v>62</v>
      </c>
      <c r="D43" s="46">
        <v>6500</v>
      </c>
      <c r="E43" s="28">
        <v>7487.88</v>
      </c>
      <c r="F43" s="10">
        <f>E43/D43</f>
        <v>1.1519815384615384</v>
      </c>
    </row>
    <row r="44" spans="1:6" x14ac:dyDescent="0.2">
      <c r="A44" s="4"/>
      <c r="B44" s="20">
        <v>4001</v>
      </c>
      <c r="C44" s="23" t="s">
        <v>63</v>
      </c>
      <c r="D44" s="28">
        <v>7000</v>
      </c>
      <c r="E44" s="28">
        <v>8329</v>
      </c>
      <c r="F44" s="10">
        <f>E44/D44</f>
        <v>1.1898571428571429</v>
      </c>
    </row>
    <row r="45" spans="1:6" x14ac:dyDescent="0.2">
      <c r="A45" s="4"/>
      <c r="B45" s="20">
        <v>4002</v>
      </c>
      <c r="C45" s="23" t="s">
        <v>64</v>
      </c>
      <c r="D45" s="28">
        <v>7960</v>
      </c>
      <c r="E45" s="28">
        <v>6882.83</v>
      </c>
      <c r="F45" s="10">
        <f>E45/D45</f>
        <v>0.86467713567839199</v>
      </c>
    </row>
    <row r="46" spans="1:6" x14ac:dyDescent="0.2">
      <c r="A46" s="4"/>
      <c r="B46" s="20" t="s">
        <v>65</v>
      </c>
      <c r="C46" s="23" t="s">
        <v>66</v>
      </c>
      <c r="D46" s="28">
        <v>1500</v>
      </c>
      <c r="E46" s="28">
        <v>1389.4</v>
      </c>
      <c r="F46" s="10">
        <f>E46/D46</f>
        <v>0.92626666666666668</v>
      </c>
    </row>
    <row r="47" spans="1:6" x14ac:dyDescent="0.2">
      <c r="A47" s="4"/>
      <c r="B47" s="20">
        <v>4004</v>
      </c>
      <c r="C47" s="23" t="s">
        <v>67</v>
      </c>
      <c r="D47" s="28">
        <v>4000</v>
      </c>
      <c r="E47" s="28">
        <v>2592.19</v>
      </c>
      <c r="F47" s="10">
        <f>E47/D47</f>
        <v>0.6480475</v>
      </c>
    </row>
    <row r="48" spans="1:6" x14ac:dyDescent="0.2">
      <c r="A48" s="4"/>
      <c r="B48" s="20">
        <v>4010</v>
      </c>
      <c r="C48" s="23" t="s">
        <v>68</v>
      </c>
      <c r="D48" s="28">
        <v>24000</v>
      </c>
      <c r="E48" s="28">
        <v>20593.68</v>
      </c>
      <c r="F48" s="10">
        <f>E48/D48</f>
        <v>0.85807</v>
      </c>
    </row>
    <row r="49" spans="1:6" x14ac:dyDescent="0.2">
      <c r="A49" s="4"/>
      <c r="B49" s="20" t="s">
        <v>69</v>
      </c>
      <c r="C49" s="23" t="s">
        <v>70</v>
      </c>
      <c r="D49" s="28">
        <v>1200</v>
      </c>
      <c r="E49" s="28">
        <v>993.41</v>
      </c>
      <c r="F49" s="10">
        <f>E49/D49</f>
        <v>0.82784166666666659</v>
      </c>
    </row>
    <row r="50" spans="1:6" x14ac:dyDescent="0.2">
      <c r="A50" s="4"/>
      <c r="B50" s="20" t="s">
        <v>71</v>
      </c>
      <c r="C50" s="23" t="s">
        <v>72</v>
      </c>
      <c r="D50" s="28">
        <v>2600</v>
      </c>
      <c r="E50" s="28">
        <v>2482.31</v>
      </c>
      <c r="F50" s="10">
        <f>E50/D50</f>
        <v>0.95473461538461535</v>
      </c>
    </row>
    <row r="51" spans="1:6" x14ac:dyDescent="0.2">
      <c r="A51" s="47">
        <v>2</v>
      </c>
      <c r="B51" s="48" t="s">
        <v>73</v>
      </c>
      <c r="C51" s="49"/>
      <c r="D51" s="25">
        <v>44000</v>
      </c>
      <c r="E51" s="25">
        <v>33523.599999999999</v>
      </c>
      <c r="F51" s="10">
        <f>E51/D51</f>
        <v>0.76190000000000002</v>
      </c>
    </row>
    <row r="52" spans="1:6" x14ac:dyDescent="0.2">
      <c r="A52" s="14">
        <v>3</v>
      </c>
      <c r="B52" s="48" t="s">
        <v>74</v>
      </c>
      <c r="C52" s="49"/>
      <c r="D52" s="16">
        <f t="shared" ref="D52" si="8">SUM(D53:D56)</f>
        <v>23840</v>
      </c>
      <c r="E52" s="16">
        <f t="shared" ref="E52" si="9">SUM(E53:E56)</f>
        <v>24320.480000000003</v>
      </c>
      <c r="F52" s="10">
        <f>E52/D52</f>
        <v>1.0201543624161076</v>
      </c>
    </row>
    <row r="53" spans="1:6" x14ac:dyDescent="0.2">
      <c r="A53" s="17"/>
      <c r="B53" s="50">
        <v>4050</v>
      </c>
      <c r="C53" s="51" t="s">
        <v>75</v>
      </c>
      <c r="D53" s="28">
        <v>5300</v>
      </c>
      <c r="E53" s="28">
        <v>4250.01</v>
      </c>
      <c r="F53" s="10">
        <f>E53/D53</f>
        <v>0.80188867924528306</v>
      </c>
    </row>
    <row r="54" spans="1:6" x14ac:dyDescent="0.2">
      <c r="A54" s="17"/>
      <c r="B54" s="50">
        <v>40501</v>
      </c>
      <c r="C54" s="51" t="s">
        <v>76</v>
      </c>
      <c r="D54" s="28">
        <v>5300</v>
      </c>
      <c r="E54" s="28">
        <v>10612</v>
      </c>
      <c r="F54" s="10">
        <f>E54/D54</f>
        <v>2.0022641509433963</v>
      </c>
    </row>
    <row r="55" spans="1:6" x14ac:dyDescent="0.2">
      <c r="A55" s="17"/>
      <c r="B55" s="50" t="s">
        <v>77</v>
      </c>
      <c r="C55" s="51" t="s">
        <v>78</v>
      </c>
      <c r="D55" s="28">
        <v>6640</v>
      </c>
      <c r="E55" s="28">
        <v>2494.8000000000002</v>
      </c>
      <c r="F55" s="10">
        <f>E55/D55</f>
        <v>0.37572289156626509</v>
      </c>
    </row>
    <row r="56" spans="1:6" x14ac:dyDescent="0.2">
      <c r="A56" s="22"/>
      <c r="B56" s="50" t="s">
        <v>79</v>
      </c>
      <c r="C56" s="51" t="s">
        <v>80</v>
      </c>
      <c r="D56" s="46">
        <v>6600</v>
      </c>
      <c r="E56" s="28">
        <v>6963.67</v>
      </c>
      <c r="F56" s="10">
        <f>E56/D56</f>
        <v>1.0551015151515151</v>
      </c>
    </row>
    <row r="57" spans="1:6" x14ac:dyDescent="0.2">
      <c r="A57" s="14">
        <v>4</v>
      </c>
      <c r="B57" s="48" t="s">
        <v>81</v>
      </c>
      <c r="C57" s="49"/>
      <c r="D57" s="16">
        <f t="shared" ref="D57" si="10">SUM(D58:D63)</f>
        <v>47400</v>
      </c>
      <c r="E57" s="16">
        <f t="shared" ref="E57" si="11">SUM(E58:E63)</f>
        <v>42375.020000000004</v>
      </c>
      <c r="F57" s="10">
        <f>E57/D57</f>
        <v>0.89398776371308031</v>
      </c>
    </row>
    <row r="58" spans="1:6" x14ac:dyDescent="0.2">
      <c r="A58" s="17"/>
      <c r="B58" s="50" t="s">
        <v>82</v>
      </c>
      <c r="C58" s="51" t="s">
        <v>83</v>
      </c>
      <c r="D58" s="28">
        <v>18900</v>
      </c>
      <c r="E58" s="28">
        <v>18178.54</v>
      </c>
      <c r="F58" s="10">
        <f>E58/D58</f>
        <v>0.96182751322751325</v>
      </c>
    </row>
    <row r="59" spans="1:6" x14ac:dyDescent="0.2">
      <c r="A59" s="17"/>
      <c r="B59" s="50">
        <v>4106</v>
      </c>
      <c r="C59" s="51" t="s">
        <v>84</v>
      </c>
      <c r="D59" s="28">
        <v>5000</v>
      </c>
      <c r="E59" s="28">
        <v>4645.0200000000004</v>
      </c>
      <c r="F59" s="10">
        <f>E59/D59</f>
        <v>0.92900400000000005</v>
      </c>
    </row>
    <row r="60" spans="1:6" x14ac:dyDescent="0.2">
      <c r="A60" s="17"/>
      <c r="B60" s="50">
        <v>4107</v>
      </c>
      <c r="C60" s="51" t="s">
        <v>85</v>
      </c>
      <c r="D60" s="28">
        <v>4600</v>
      </c>
      <c r="E60" s="28">
        <v>4084.22</v>
      </c>
      <c r="F60" s="10">
        <f>E60/D60</f>
        <v>0.88787391304347818</v>
      </c>
    </row>
    <row r="61" spans="1:6" x14ac:dyDescent="0.2">
      <c r="A61" s="17"/>
      <c r="B61" s="50" t="s">
        <v>86</v>
      </c>
      <c r="C61" s="51" t="s">
        <v>87</v>
      </c>
      <c r="D61" s="28">
        <v>4400</v>
      </c>
      <c r="E61" s="28">
        <v>1959.17</v>
      </c>
      <c r="F61" s="10">
        <f>E61/D61</f>
        <v>0.44526590909090913</v>
      </c>
    </row>
    <row r="62" spans="1:6" x14ac:dyDescent="0.2">
      <c r="A62" s="17"/>
      <c r="B62" s="50">
        <v>41200</v>
      </c>
      <c r="C62" s="51" t="s">
        <v>88</v>
      </c>
      <c r="D62" s="46">
        <v>1500</v>
      </c>
      <c r="E62" s="28">
        <v>1482.96</v>
      </c>
      <c r="F62" s="10">
        <f>E62/D62</f>
        <v>0.98864000000000007</v>
      </c>
    </row>
    <row r="63" spans="1:6" x14ac:dyDescent="0.2">
      <c r="A63" s="22"/>
      <c r="B63" s="50">
        <v>41201</v>
      </c>
      <c r="C63" s="51" t="s">
        <v>89</v>
      </c>
      <c r="D63" s="18">
        <v>13000</v>
      </c>
      <c r="E63" s="28">
        <v>12025.11</v>
      </c>
      <c r="F63" s="10">
        <f>E63/D63</f>
        <v>0.92500846153846161</v>
      </c>
    </row>
    <row r="64" spans="1:6" x14ac:dyDescent="0.2">
      <c r="A64" s="14">
        <v>5</v>
      </c>
      <c r="B64" s="24" t="s">
        <v>90</v>
      </c>
      <c r="C64" s="24"/>
      <c r="D64" s="16">
        <f>SUM(D65:D67)</f>
        <v>34500</v>
      </c>
      <c r="E64" s="16">
        <f>SUM(E65:E67)</f>
        <v>33508.910000000003</v>
      </c>
      <c r="F64" s="10">
        <f>E64/D64</f>
        <v>0.97127275362318855</v>
      </c>
    </row>
    <row r="65" spans="1:6" x14ac:dyDescent="0.2">
      <c r="A65" s="17"/>
      <c r="B65" s="20">
        <v>41202</v>
      </c>
      <c r="C65" s="20" t="s">
        <v>91</v>
      </c>
      <c r="D65" s="18">
        <v>1200</v>
      </c>
      <c r="E65" s="18">
        <v>1097.48</v>
      </c>
      <c r="F65" s="10">
        <f>E65/D65</f>
        <v>0.91456666666666664</v>
      </c>
    </row>
    <row r="66" spans="1:6" x14ac:dyDescent="0.2">
      <c r="A66" s="17"/>
      <c r="B66" s="20" t="s">
        <v>92</v>
      </c>
      <c r="C66" s="20" t="s">
        <v>93</v>
      </c>
      <c r="D66" s="28">
        <v>28000</v>
      </c>
      <c r="E66" s="28">
        <v>27386</v>
      </c>
      <c r="F66" s="10">
        <f>E66/D66</f>
        <v>0.97807142857142859</v>
      </c>
    </row>
    <row r="67" spans="1:6" x14ac:dyDescent="0.2">
      <c r="A67" s="22"/>
      <c r="B67" s="20" t="s">
        <v>94</v>
      </c>
      <c r="C67" s="20" t="s">
        <v>95</v>
      </c>
      <c r="D67" s="28">
        <v>5300</v>
      </c>
      <c r="E67" s="28">
        <v>5025.43</v>
      </c>
      <c r="F67" s="10">
        <f>E67/D67</f>
        <v>0.94819433962264155</v>
      </c>
    </row>
    <row r="68" spans="1:6" x14ac:dyDescent="0.2">
      <c r="A68" s="4">
        <v>6</v>
      </c>
      <c r="B68" s="24" t="s">
        <v>96</v>
      </c>
      <c r="C68" s="24"/>
      <c r="D68" s="52">
        <f t="shared" ref="D68" si="12">SUM(D69:D72)</f>
        <v>18200</v>
      </c>
      <c r="E68" s="52">
        <f t="shared" ref="E68" si="13">SUM(E69:E72)</f>
        <v>18599.11</v>
      </c>
      <c r="F68" s="10">
        <f>E68/D68</f>
        <v>1.0219291208791208</v>
      </c>
    </row>
    <row r="69" spans="1:6" x14ac:dyDescent="0.2">
      <c r="A69" s="4"/>
      <c r="B69" s="20">
        <v>41206</v>
      </c>
      <c r="C69" s="23" t="s">
        <v>97</v>
      </c>
      <c r="D69" s="54">
        <v>1700</v>
      </c>
      <c r="E69" s="53">
        <v>9268.6</v>
      </c>
      <c r="F69" s="10">
        <f>E69/D69</f>
        <v>5.4521176470588237</v>
      </c>
    </row>
    <row r="70" spans="1:6" x14ac:dyDescent="0.2">
      <c r="A70" s="4"/>
      <c r="B70" s="20"/>
      <c r="C70" s="23" t="s">
        <v>98</v>
      </c>
      <c r="D70" s="54">
        <v>6500</v>
      </c>
      <c r="E70" s="53"/>
      <c r="F70" s="10">
        <f>E70/D70</f>
        <v>0</v>
      </c>
    </row>
    <row r="71" spans="1:6" x14ac:dyDescent="0.2">
      <c r="A71" s="4"/>
      <c r="B71" s="20" t="s">
        <v>99</v>
      </c>
      <c r="C71" s="23" t="s">
        <v>100</v>
      </c>
      <c r="D71" s="53">
        <v>4000</v>
      </c>
      <c r="E71" s="53">
        <v>2965.24</v>
      </c>
      <c r="F71" s="10">
        <f>E71/D71</f>
        <v>0.74130999999999991</v>
      </c>
    </row>
    <row r="72" spans="1:6" x14ac:dyDescent="0.2">
      <c r="A72" s="4"/>
      <c r="B72" s="20">
        <v>41041</v>
      </c>
      <c r="C72" s="23" t="s">
        <v>101</v>
      </c>
      <c r="D72" s="54">
        <v>6000</v>
      </c>
      <c r="E72" s="53">
        <v>6365.27</v>
      </c>
      <c r="F72" s="10">
        <f>E72/D72</f>
        <v>1.0608783333333334</v>
      </c>
    </row>
    <row r="73" spans="1:6" x14ac:dyDescent="0.2">
      <c r="A73" s="4">
        <v>7</v>
      </c>
      <c r="B73" s="24" t="s">
        <v>102</v>
      </c>
      <c r="C73" s="24"/>
      <c r="D73" s="52">
        <f>SUM(D74:D78)</f>
        <v>16370</v>
      </c>
      <c r="E73" s="52">
        <f>SUM(E74:E78)</f>
        <v>15813.66</v>
      </c>
      <c r="F73" s="10">
        <f>E73/D73</f>
        <v>0.96601466096518018</v>
      </c>
    </row>
    <row r="74" spans="1:6" x14ac:dyDescent="0.2">
      <c r="A74" s="4"/>
      <c r="B74" s="20">
        <v>4160</v>
      </c>
      <c r="C74" s="23" t="s">
        <v>103</v>
      </c>
      <c r="D74" s="53">
        <v>100</v>
      </c>
      <c r="E74" s="53">
        <v>71.81</v>
      </c>
      <c r="F74" s="10">
        <f>E74/D74</f>
        <v>0.71810000000000007</v>
      </c>
    </row>
    <row r="75" spans="1:6" x14ac:dyDescent="0.2">
      <c r="A75" s="4"/>
      <c r="B75" s="20" t="s">
        <v>104</v>
      </c>
      <c r="C75" s="23" t="s">
        <v>105</v>
      </c>
      <c r="D75" s="54">
        <v>13300</v>
      </c>
      <c r="E75" s="53">
        <v>12985.11</v>
      </c>
      <c r="F75" s="10">
        <f>E75/D75</f>
        <v>0.97632406015037598</v>
      </c>
    </row>
    <row r="76" spans="1:6" x14ac:dyDescent="0.2">
      <c r="A76" s="4"/>
      <c r="B76" s="20">
        <v>4161</v>
      </c>
      <c r="C76" s="23" t="s">
        <v>106</v>
      </c>
      <c r="D76" s="9">
        <v>670</v>
      </c>
      <c r="E76" s="53">
        <v>245.67</v>
      </c>
      <c r="F76" s="10">
        <f>E76/D76</f>
        <v>0.36667164179104478</v>
      </c>
    </row>
    <row r="77" spans="1:6" x14ac:dyDescent="0.2">
      <c r="A77" s="4"/>
      <c r="B77" s="20" t="s">
        <v>107</v>
      </c>
      <c r="C77" s="23" t="s">
        <v>108</v>
      </c>
      <c r="D77" s="54">
        <v>1600</v>
      </c>
      <c r="E77" s="53">
        <v>1769.1</v>
      </c>
      <c r="F77" s="10">
        <f>E77/D77</f>
        <v>1.1056874999999999</v>
      </c>
    </row>
    <row r="78" spans="1:6" x14ac:dyDescent="0.2">
      <c r="A78" s="4"/>
      <c r="B78" s="20" t="s">
        <v>109</v>
      </c>
      <c r="C78" s="23" t="s">
        <v>110</v>
      </c>
      <c r="D78" s="54">
        <v>700</v>
      </c>
      <c r="E78" s="53">
        <v>741.97</v>
      </c>
      <c r="F78" s="10">
        <f>E78/D78</f>
        <v>1.0599571428571428</v>
      </c>
    </row>
    <row r="79" spans="1:6" x14ac:dyDescent="0.2">
      <c r="A79" s="4">
        <v>8</v>
      </c>
      <c r="B79" s="24" t="s">
        <v>111</v>
      </c>
      <c r="C79" s="24"/>
      <c r="D79" s="52">
        <f t="shared" ref="D79" si="14">SUM(D80:D84)</f>
        <v>13000</v>
      </c>
      <c r="E79" s="52">
        <f t="shared" ref="E79" si="15">SUM(E80:E84)</f>
        <v>9638.9199999999983</v>
      </c>
      <c r="F79" s="10">
        <f>E79/D79</f>
        <v>0.74145538461538452</v>
      </c>
    </row>
    <row r="80" spans="1:6" x14ac:dyDescent="0.2">
      <c r="A80" s="4"/>
      <c r="B80" s="23" t="s">
        <v>112</v>
      </c>
      <c r="C80" s="23" t="s">
        <v>113</v>
      </c>
      <c r="D80" s="53">
        <v>1500</v>
      </c>
      <c r="E80" s="53">
        <v>509.66</v>
      </c>
      <c r="F80" s="10">
        <f>E80/D80</f>
        <v>0.33977333333333337</v>
      </c>
    </row>
    <row r="81" spans="1:6" x14ac:dyDescent="0.2">
      <c r="A81" s="4"/>
      <c r="B81" s="20">
        <v>4175</v>
      </c>
      <c r="C81" s="23" t="s">
        <v>114</v>
      </c>
      <c r="D81" s="54">
        <v>500</v>
      </c>
      <c r="E81" s="53">
        <v>185</v>
      </c>
      <c r="F81" s="10">
        <f>E81/D81</f>
        <v>0.37</v>
      </c>
    </row>
    <row r="82" spans="1:6" x14ac:dyDescent="0.2">
      <c r="A82" s="4"/>
      <c r="B82" s="23" t="s">
        <v>115</v>
      </c>
      <c r="C82" s="23" t="s">
        <v>116</v>
      </c>
      <c r="D82" s="9">
        <v>5000</v>
      </c>
      <c r="E82" s="9">
        <v>4306.8999999999996</v>
      </c>
      <c r="F82" s="10">
        <f>E82/D82</f>
        <v>0.86137999999999992</v>
      </c>
    </row>
    <row r="83" spans="1:6" x14ac:dyDescent="0.2">
      <c r="A83" s="4"/>
      <c r="B83" s="23" t="s">
        <v>117</v>
      </c>
      <c r="C83" s="23" t="s">
        <v>118</v>
      </c>
      <c r="D83" s="9">
        <v>4700</v>
      </c>
      <c r="E83" s="9">
        <v>4167.3599999999997</v>
      </c>
      <c r="F83" s="10">
        <f>E83/D83</f>
        <v>0.88667234042553189</v>
      </c>
    </row>
    <row r="84" spans="1:6" x14ac:dyDescent="0.2">
      <c r="A84" s="4"/>
      <c r="B84" s="23" t="s">
        <v>119</v>
      </c>
      <c r="C84" s="23" t="s">
        <v>120</v>
      </c>
      <c r="D84" s="9">
        <v>1300</v>
      </c>
      <c r="E84" s="9">
        <v>470</v>
      </c>
      <c r="F84" s="10">
        <f>E84/D84</f>
        <v>0.36153846153846153</v>
      </c>
    </row>
    <row r="85" spans="1:6" x14ac:dyDescent="0.2">
      <c r="A85" s="4">
        <v>9</v>
      </c>
      <c r="B85" s="24" t="s">
        <v>121</v>
      </c>
      <c r="C85" s="24"/>
      <c r="D85" s="52">
        <f t="shared" ref="D85" si="16">SUM(D86:D87)</f>
        <v>5000</v>
      </c>
      <c r="E85" s="52">
        <f t="shared" ref="E85" si="17">SUM(E86:E87)</f>
        <v>4071.1</v>
      </c>
      <c r="F85" s="10">
        <f>E85/D85</f>
        <v>0.81421999999999994</v>
      </c>
    </row>
    <row r="86" spans="1:6" x14ac:dyDescent="0.2">
      <c r="A86" s="4"/>
      <c r="B86" s="23" t="s">
        <v>122</v>
      </c>
      <c r="C86" s="23" t="s">
        <v>123</v>
      </c>
      <c r="D86" s="53">
        <v>4000</v>
      </c>
      <c r="E86" s="53">
        <v>3453.62</v>
      </c>
      <c r="F86" s="10">
        <f>E86/D86</f>
        <v>0.86340499999999998</v>
      </c>
    </row>
    <row r="87" spans="1:6" x14ac:dyDescent="0.2">
      <c r="A87" s="4"/>
      <c r="B87" s="23" t="s">
        <v>124</v>
      </c>
      <c r="C87" s="23" t="s">
        <v>125</v>
      </c>
      <c r="D87" s="9">
        <v>1000</v>
      </c>
      <c r="E87" s="9">
        <v>617.48</v>
      </c>
      <c r="F87" s="10">
        <f>E87/D87</f>
        <v>0.61748000000000003</v>
      </c>
    </row>
    <row r="88" spans="1:6" x14ac:dyDescent="0.2">
      <c r="A88" s="4">
        <v>10</v>
      </c>
      <c r="B88" s="24" t="s">
        <v>126</v>
      </c>
      <c r="C88" s="24"/>
      <c r="D88" s="52">
        <f t="shared" ref="D88" si="18">SUM(D89:D92)</f>
        <v>5730</v>
      </c>
      <c r="E88" s="52">
        <f t="shared" ref="E88" si="19">SUM(E89:E92)</f>
        <v>5625.93</v>
      </c>
      <c r="F88" s="10">
        <f>E88/D88</f>
        <v>0.98183769633507856</v>
      </c>
    </row>
    <row r="89" spans="1:6" x14ac:dyDescent="0.2">
      <c r="A89" s="4"/>
      <c r="B89" s="23" t="s">
        <v>127</v>
      </c>
      <c r="C89" s="23" t="s">
        <v>128</v>
      </c>
      <c r="D89" s="9">
        <v>230</v>
      </c>
      <c r="E89" s="9">
        <v>213</v>
      </c>
      <c r="F89" s="10">
        <f>E89/D89</f>
        <v>0.92608695652173911</v>
      </c>
    </row>
    <row r="90" spans="1:6" x14ac:dyDescent="0.2">
      <c r="A90" s="4"/>
      <c r="B90" s="23" t="s">
        <v>129</v>
      </c>
      <c r="C90" s="23" t="s">
        <v>130</v>
      </c>
      <c r="D90" s="9">
        <v>5100</v>
      </c>
      <c r="E90" s="9">
        <v>5094.5600000000004</v>
      </c>
      <c r="F90" s="10">
        <f>E90/D90</f>
        <v>0.99893333333333345</v>
      </c>
    </row>
    <row r="91" spans="1:6" x14ac:dyDescent="0.2">
      <c r="A91" s="4"/>
      <c r="B91" s="20">
        <v>4183</v>
      </c>
      <c r="C91" s="23" t="s">
        <v>131</v>
      </c>
      <c r="D91" s="9">
        <v>270</v>
      </c>
      <c r="E91" s="9">
        <v>254.88</v>
      </c>
      <c r="F91" s="10">
        <f>E91/D91</f>
        <v>0.94399999999999995</v>
      </c>
    </row>
    <row r="92" spans="1:6" x14ac:dyDescent="0.2">
      <c r="A92" s="4"/>
      <c r="B92" s="20">
        <v>4441</v>
      </c>
      <c r="C92" s="23" t="s">
        <v>132</v>
      </c>
      <c r="D92" s="9">
        <v>130</v>
      </c>
      <c r="E92" s="9">
        <v>63.49</v>
      </c>
      <c r="F92" s="10">
        <f>E92/D92</f>
        <v>0.48838461538461542</v>
      </c>
    </row>
    <row r="93" spans="1:6" x14ac:dyDescent="0.2">
      <c r="A93" s="4">
        <v>11</v>
      </c>
      <c r="B93" s="24" t="s">
        <v>133</v>
      </c>
      <c r="C93" s="24"/>
      <c r="D93" s="52">
        <f>SUM(D94:D101)</f>
        <v>14640</v>
      </c>
      <c r="E93" s="52">
        <f>SUM(E94:E101)</f>
        <v>12169.15</v>
      </c>
      <c r="F93" s="10">
        <f>E93/D93</f>
        <v>0.83122609289617488</v>
      </c>
    </row>
    <row r="94" spans="1:6" x14ac:dyDescent="0.2">
      <c r="A94" s="4"/>
      <c r="B94" s="26">
        <v>41208</v>
      </c>
      <c r="C94" s="27" t="s">
        <v>134</v>
      </c>
      <c r="D94" s="9">
        <v>1000</v>
      </c>
      <c r="E94" s="9">
        <v>955.56</v>
      </c>
      <c r="F94" s="10">
        <f>E94/D94</f>
        <v>0.95555999999999996</v>
      </c>
    </row>
    <row r="95" spans="1:6" x14ac:dyDescent="0.2">
      <c r="A95" s="4"/>
      <c r="B95" s="20" t="s">
        <v>135</v>
      </c>
      <c r="C95" s="23" t="s">
        <v>136</v>
      </c>
      <c r="D95" s="53">
        <v>2000</v>
      </c>
      <c r="E95" s="53">
        <v>1833.9</v>
      </c>
      <c r="F95" s="10">
        <f>E95/D95</f>
        <v>0.91695000000000004</v>
      </c>
    </row>
    <row r="96" spans="1:6" x14ac:dyDescent="0.2">
      <c r="A96" s="4"/>
      <c r="B96" s="20">
        <v>4124</v>
      </c>
      <c r="C96" s="23" t="s">
        <v>137</v>
      </c>
      <c r="D96" s="54">
        <v>2500</v>
      </c>
      <c r="E96" s="53">
        <v>2493.61</v>
      </c>
      <c r="F96" s="10">
        <f>E96/D96</f>
        <v>0.997444</v>
      </c>
    </row>
    <row r="97" spans="1:6" x14ac:dyDescent="0.2">
      <c r="A97" s="4"/>
      <c r="B97" s="20" t="s">
        <v>138</v>
      </c>
      <c r="C97" s="23" t="s">
        <v>139</v>
      </c>
      <c r="D97" s="54">
        <v>3000</v>
      </c>
      <c r="E97" s="53">
        <v>1564.34</v>
      </c>
      <c r="F97" s="10">
        <f>E97/D97</f>
        <v>0.52144666666666661</v>
      </c>
    </row>
    <row r="98" spans="1:6" x14ac:dyDescent="0.2">
      <c r="A98" s="4"/>
      <c r="B98" s="20">
        <v>4128</v>
      </c>
      <c r="C98" s="23" t="s">
        <v>140</v>
      </c>
      <c r="D98" s="54">
        <v>3500</v>
      </c>
      <c r="E98" s="53">
        <v>3644.33</v>
      </c>
      <c r="F98" s="10">
        <f>E98/D98</f>
        <v>1.0412371428571428</v>
      </c>
    </row>
    <row r="99" spans="1:6" x14ac:dyDescent="0.2">
      <c r="A99" s="4"/>
      <c r="B99" s="20" t="s">
        <v>141</v>
      </c>
      <c r="C99" s="23" t="s">
        <v>142</v>
      </c>
      <c r="D99" s="9">
        <v>660</v>
      </c>
      <c r="E99" s="53">
        <v>1116.8599999999999</v>
      </c>
      <c r="F99" s="10">
        <f>E99/D99</f>
        <v>1.6922121212121211</v>
      </c>
    </row>
    <row r="100" spans="1:6" x14ac:dyDescent="0.2">
      <c r="A100" s="4"/>
      <c r="B100" s="20">
        <v>4195</v>
      </c>
      <c r="C100" s="23" t="s">
        <v>143</v>
      </c>
      <c r="D100" s="53">
        <v>1320</v>
      </c>
      <c r="E100" s="53">
        <v>560.54999999999995</v>
      </c>
      <c r="F100" s="10">
        <f>E100/D100</f>
        <v>0.42465909090909087</v>
      </c>
    </row>
    <row r="101" spans="1:6" x14ac:dyDescent="0.2">
      <c r="A101" s="4"/>
      <c r="B101" s="20">
        <v>4199</v>
      </c>
      <c r="C101" s="20" t="s">
        <v>144</v>
      </c>
      <c r="D101" s="53">
        <v>660</v>
      </c>
      <c r="E101" s="53"/>
      <c r="F101" s="10">
        <f>E101/D101</f>
        <v>0</v>
      </c>
    </row>
    <row r="102" spans="1:6" x14ac:dyDescent="0.2">
      <c r="A102" s="55">
        <v>12</v>
      </c>
      <c r="B102" s="24" t="s">
        <v>145</v>
      </c>
      <c r="C102" s="24"/>
      <c r="D102" s="52">
        <f t="shared" ref="D102" si="20">SUM(D103:D111)</f>
        <v>13900</v>
      </c>
      <c r="E102" s="52">
        <f t="shared" ref="E102" si="21">SUM(E103:E111)</f>
        <v>11540.580000000002</v>
      </c>
      <c r="F102" s="10">
        <f>E102/D102</f>
        <v>0.83025755395683465</v>
      </c>
    </row>
    <row r="103" spans="1:6" x14ac:dyDescent="0.2">
      <c r="A103" s="4"/>
      <c r="B103" s="56" t="s">
        <v>146</v>
      </c>
      <c r="C103" s="56" t="s">
        <v>147</v>
      </c>
      <c r="D103" s="53">
        <v>800</v>
      </c>
      <c r="E103" s="53">
        <v>646.04</v>
      </c>
      <c r="F103" s="10">
        <f>E103/D103</f>
        <v>0.80754999999999999</v>
      </c>
    </row>
    <row r="104" spans="1:6" x14ac:dyDescent="0.2">
      <c r="A104" s="4"/>
      <c r="B104" s="56" t="s">
        <v>148</v>
      </c>
      <c r="C104" s="56" t="s">
        <v>149</v>
      </c>
      <c r="D104" s="53">
        <v>500</v>
      </c>
      <c r="E104" s="53"/>
      <c r="F104" s="10">
        <f>E104/D104</f>
        <v>0</v>
      </c>
    </row>
    <row r="105" spans="1:6" x14ac:dyDescent="0.2">
      <c r="A105" s="4"/>
      <c r="B105" s="56" t="s">
        <v>150</v>
      </c>
      <c r="C105" s="56" t="s">
        <v>151</v>
      </c>
      <c r="D105" s="53">
        <v>500</v>
      </c>
      <c r="E105" s="53">
        <v>866.99</v>
      </c>
      <c r="F105" s="10">
        <f>E105/D105</f>
        <v>1.7339800000000001</v>
      </c>
    </row>
    <row r="106" spans="1:6" x14ac:dyDescent="0.2">
      <c r="A106" s="4"/>
      <c r="B106" s="23" t="s">
        <v>152</v>
      </c>
      <c r="C106" s="23" t="s">
        <v>153</v>
      </c>
      <c r="D106" s="9">
        <v>2650</v>
      </c>
      <c r="E106" s="9">
        <v>2436.8000000000002</v>
      </c>
      <c r="F106" s="10">
        <f>E106/D106</f>
        <v>0.91954716981132079</v>
      </c>
    </row>
    <row r="107" spans="1:6" x14ac:dyDescent="0.2">
      <c r="A107" s="4"/>
      <c r="B107" s="23" t="s">
        <v>154</v>
      </c>
      <c r="C107" s="23" t="s">
        <v>155</v>
      </c>
      <c r="D107" s="9">
        <v>800</v>
      </c>
      <c r="E107" s="9">
        <v>369.89</v>
      </c>
      <c r="F107" s="10">
        <f>E107/D107</f>
        <v>0.46236250000000001</v>
      </c>
    </row>
    <row r="108" spans="1:6" x14ac:dyDescent="0.2">
      <c r="A108" s="4"/>
      <c r="B108" s="23" t="s">
        <v>156</v>
      </c>
      <c r="C108" s="23" t="s">
        <v>157</v>
      </c>
      <c r="D108" s="9">
        <v>4000</v>
      </c>
      <c r="E108" s="9">
        <v>3901.41</v>
      </c>
      <c r="F108" s="10">
        <f>E108/D108</f>
        <v>0.97535249999999996</v>
      </c>
    </row>
    <row r="109" spans="1:6" x14ac:dyDescent="0.2">
      <c r="A109" s="4"/>
      <c r="B109" s="23" t="s">
        <v>158</v>
      </c>
      <c r="C109" s="23" t="s">
        <v>159</v>
      </c>
      <c r="D109" s="9">
        <v>2660</v>
      </c>
      <c r="E109" s="9">
        <v>2567</v>
      </c>
      <c r="F109" s="10">
        <f>E109/D109</f>
        <v>0.96503759398496236</v>
      </c>
    </row>
    <row r="110" spans="1:6" x14ac:dyDescent="0.2">
      <c r="A110" s="4"/>
      <c r="B110" s="23" t="s">
        <v>160</v>
      </c>
      <c r="C110" s="23" t="s">
        <v>161</v>
      </c>
      <c r="D110" s="9">
        <v>1330</v>
      </c>
      <c r="E110" s="9">
        <v>320</v>
      </c>
      <c r="F110" s="10">
        <f>E110/D110</f>
        <v>0.24060150375939848</v>
      </c>
    </row>
    <row r="111" spans="1:6" x14ac:dyDescent="0.2">
      <c r="A111" s="4"/>
      <c r="B111" s="23" t="s">
        <v>162</v>
      </c>
      <c r="C111" s="23" t="s">
        <v>163</v>
      </c>
      <c r="D111" s="9">
        <v>660</v>
      </c>
      <c r="E111" s="9">
        <v>432.45</v>
      </c>
      <c r="F111" s="10">
        <f>E111/D111</f>
        <v>0.65522727272727266</v>
      </c>
    </row>
    <row r="112" spans="1:6" x14ac:dyDescent="0.2">
      <c r="A112" s="57">
        <v>13</v>
      </c>
      <c r="B112" s="24" t="s">
        <v>164</v>
      </c>
      <c r="C112" s="24"/>
      <c r="D112" s="52">
        <f t="shared" ref="D112" si="22">SUM(D113:D114)</f>
        <v>2640</v>
      </c>
      <c r="E112" s="52">
        <f t="shared" ref="E112" si="23">SUM(E113:E114)</f>
        <v>904.52</v>
      </c>
      <c r="F112" s="10">
        <f>E112/D112</f>
        <v>0.3426212121212121</v>
      </c>
    </row>
    <row r="113" spans="1:6" x14ac:dyDescent="0.2">
      <c r="A113" s="58"/>
      <c r="B113" s="59">
        <v>4421</v>
      </c>
      <c r="C113" s="56" t="s">
        <v>165</v>
      </c>
      <c r="D113" s="9">
        <v>1320</v>
      </c>
      <c r="E113" s="9">
        <v>452.26</v>
      </c>
      <c r="F113" s="10">
        <f>E113/D113</f>
        <v>0.3426212121212121</v>
      </c>
    </row>
    <row r="114" spans="1:6" x14ac:dyDescent="0.2">
      <c r="A114" s="58"/>
      <c r="B114" s="60">
        <v>44211</v>
      </c>
      <c r="C114" s="61" t="s">
        <v>166</v>
      </c>
      <c r="D114" s="9">
        <v>1320</v>
      </c>
      <c r="E114" s="9">
        <v>452.26</v>
      </c>
      <c r="F114" s="10">
        <f>E114/D114</f>
        <v>0.3426212121212121</v>
      </c>
    </row>
    <row r="115" spans="1:6" x14ac:dyDescent="0.2">
      <c r="A115" s="55">
        <v>14</v>
      </c>
      <c r="B115" s="24" t="s">
        <v>167</v>
      </c>
      <c r="C115" s="24"/>
      <c r="D115" s="52">
        <f t="shared" ref="D115" si="24">SUM(D116:D118)</f>
        <v>16280</v>
      </c>
      <c r="E115" s="52">
        <f t="shared" ref="E115" si="25">SUM(E116:E118)</f>
        <v>16581.84</v>
      </c>
      <c r="F115" s="10">
        <f>E115/D115</f>
        <v>1.0185405405405406</v>
      </c>
    </row>
    <row r="116" spans="1:6" x14ac:dyDescent="0.2">
      <c r="A116" s="4"/>
      <c r="B116" s="59" t="s">
        <v>168</v>
      </c>
      <c r="C116" s="56" t="s">
        <v>169</v>
      </c>
      <c r="D116" s="9">
        <v>2000</v>
      </c>
      <c r="E116" s="9"/>
      <c r="F116" s="10">
        <f>E116/D116</f>
        <v>0</v>
      </c>
    </row>
    <row r="117" spans="1:6" x14ac:dyDescent="0.2">
      <c r="A117" s="4"/>
      <c r="B117" s="62"/>
      <c r="C117" s="63" t="s">
        <v>170</v>
      </c>
      <c r="D117" s="9">
        <v>11480</v>
      </c>
      <c r="E117" s="9">
        <v>13850.58</v>
      </c>
      <c r="F117" s="10">
        <f>E117/D117</f>
        <v>1.2064965156794425</v>
      </c>
    </row>
    <row r="118" spans="1:6" x14ac:dyDescent="0.2">
      <c r="A118" s="4"/>
      <c r="B118" s="60">
        <v>4432</v>
      </c>
      <c r="C118" s="61" t="s">
        <v>171</v>
      </c>
      <c r="D118" s="53">
        <v>2800</v>
      </c>
      <c r="E118" s="53">
        <v>2731.26</v>
      </c>
      <c r="F118" s="10">
        <f>E118/D118</f>
        <v>0.97545000000000004</v>
      </c>
    </row>
    <row r="119" spans="1:6" x14ac:dyDescent="0.2">
      <c r="A119" s="55">
        <v>15</v>
      </c>
      <c r="B119" s="24" t="s">
        <v>172</v>
      </c>
      <c r="C119" s="24"/>
      <c r="D119" s="52">
        <f t="shared" ref="D119" si="26">SUM(D120:D123)</f>
        <v>7400</v>
      </c>
      <c r="E119" s="52">
        <f t="shared" ref="E119" si="27">SUM(E120:E123)</f>
        <v>6456.04</v>
      </c>
      <c r="F119" s="10">
        <f>E119/D119</f>
        <v>0.87243783783783779</v>
      </c>
    </row>
    <row r="120" spans="1:6" x14ac:dyDescent="0.2">
      <c r="A120" s="4"/>
      <c r="B120" s="59">
        <v>4470</v>
      </c>
      <c r="C120" s="56" t="s">
        <v>173</v>
      </c>
      <c r="D120" s="53">
        <v>1000</v>
      </c>
      <c r="E120" s="53">
        <v>418.11</v>
      </c>
      <c r="F120" s="10">
        <f>E120/D120</f>
        <v>0.41811000000000004</v>
      </c>
    </row>
    <row r="121" spans="1:6" x14ac:dyDescent="0.2">
      <c r="A121" s="4"/>
      <c r="B121" s="20">
        <v>4471</v>
      </c>
      <c r="C121" s="23" t="s">
        <v>174</v>
      </c>
      <c r="D121" s="9">
        <v>5500</v>
      </c>
      <c r="E121" s="9">
        <v>5567.87</v>
      </c>
      <c r="F121" s="10">
        <f>E121/D121</f>
        <v>1.01234</v>
      </c>
    </row>
    <row r="122" spans="1:6" x14ac:dyDescent="0.2">
      <c r="A122" s="4"/>
      <c r="B122" s="20">
        <v>44710</v>
      </c>
      <c r="C122" s="23" t="s">
        <v>175</v>
      </c>
      <c r="D122" s="9">
        <v>500</v>
      </c>
      <c r="E122" s="9">
        <v>160.02000000000001</v>
      </c>
      <c r="F122" s="10">
        <f>E122/D122</f>
        <v>0.32004000000000005</v>
      </c>
    </row>
    <row r="123" spans="1:6" x14ac:dyDescent="0.2">
      <c r="A123" s="4"/>
      <c r="B123" s="20">
        <v>4472</v>
      </c>
      <c r="C123" s="23" t="s">
        <v>176</v>
      </c>
      <c r="D123" s="9">
        <v>400</v>
      </c>
      <c r="E123" s="9">
        <v>310.04000000000002</v>
      </c>
      <c r="F123" s="10">
        <f>E123/D123</f>
        <v>0.77510000000000001</v>
      </c>
    </row>
    <row r="124" spans="1:6" x14ac:dyDescent="0.2">
      <c r="A124" s="4">
        <v>16</v>
      </c>
      <c r="B124" s="24" t="s">
        <v>177</v>
      </c>
      <c r="C124" s="24"/>
      <c r="D124" s="64">
        <f t="shared" ref="D124" si="28">SUM(D125:D129)</f>
        <v>2070</v>
      </c>
      <c r="E124" s="64">
        <f t="shared" ref="E124" si="29">SUM(E125:E129)</f>
        <v>1438.3899999999999</v>
      </c>
      <c r="F124" s="10">
        <f>E124/D124</f>
        <v>0.69487439613526569</v>
      </c>
    </row>
    <row r="125" spans="1:6" x14ac:dyDescent="0.2">
      <c r="A125" s="4"/>
      <c r="B125" s="20">
        <v>4463</v>
      </c>
      <c r="C125" s="20" t="s">
        <v>178</v>
      </c>
      <c r="D125" s="45">
        <v>300</v>
      </c>
      <c r="E125" s="45"/>
      <c r="F125" s="10">
        <f>E125/D125</f>
        <v>0</v>
      </c>
    </row>
    <row r="126" spans="1:6" x14ac:dyDescent="0.2">
      <c r="A126" s="4"/>
      <c r="B126" s="20">
        <v>4464</v>
      </c>
      <c r="C126" s="20" t="s">
        <v>179</v>
      </c>
      <c r="D126" s="45">
        <v>200</v>
      </c>
      <c r="E126" s="45">
        <v>317.55</v>
      </c>
      <c r="F126" s="10">
        <f>E126/D126</f>
        <v>1.58775</v>
      </c>
    </row>
    <row r="127" spans="1:6" x14ac:dyDescent="0.2">
      <c r="A127" s="4"/>
      <c r="B127" s="20">
        <v>4473</v>
      </c>
      <c r="C127" s="23" t="s">
        <v>180</v>
      </c>
      <c r="D127" s="45">
        <v>70</v>
      </c>
      <c r="E127" s="45">
        <v>299.8</v>
      </c>
      <c r="F127" s="10">
        <f>E127/D127</f>
        <v>4.2828571428571429</v>
      </c>
    </row>
    <row r="128" spans="1:6" x14ac:dyDescent="0.2">
      <c r="A128" s="4"/>
      <c r="B128" s="20">
        <v>4495</v>
      </c>
      <c r="C128" s="20" t="s">
        <v>181</v>
      </c>
      <c r="D128" s="45">
        <v>1000</v>
      </c>
      <c r="E128" s="45">
        <v>820.92</v>
      </c>
      <c r="F128" s="10">
        <f>E128/D128</f>
        <v>0.82091999999999998</v>
      </c>
    </row>
    <row r="129" spans="1:6" x14ac:dyDescent="0.2">
      <c r="A129" s="4"/>
      <c r="B129" s="20">
        <v>4498</v>
      </c>
      <c r="C129" s="20" t="s">
        <v>177</v>
      </c>
      <c r="D129" s="45">
        <v>500</v>
      </c>
      <c r="E129" s="45">
        <v>0.12</v>
      </c>
      <c r="F129" s="10">
        <f>E129/D129</f>
        <v>2.3999999999999998E-4</v>
      </c>
    </row>
    <row r="130" spans="1:6" x14ac:dyDescent="0.2">
      <c r="A130" s="4">
        <v>17</v>
      </c>
      <c r="B130" s="24" t="s">
        <v>182</v>
      </c>
      <c r="C130" s="24"/>
      <c r="D130" s="52">
        <f>SUM(D131:D133)</f>
        <v>1790</v>
      </c>
      <c r="E130" s="52">
        <f>SUM(E131:E133)</f>
        <v>1231.4099999999999</v>
      </c>
      <c r="F130" s="10">
        <f>E130/D130</f>
        <v>0.68793854748603345</v>
      </c>
    </row>
    <row r="131" spans="1:6" x14ac:dyDescent="0.2">
      <c r="A131" s="4"/>
      <c r="B131" s="20">
        <v>7310</v>
      </c>
      <c r="C131" s="20" t="s">
        <v>183</v>
      </c>
      <c r="D131" s="54">
        <v>1000</v>
      </c>
      <c r="E131" s="53">
        <v>1150</v>
      </c>
      <c r="F131" s="10">
        <f>E131/D131</f>
        <v>1.1499999999999999</v>
      </c>
    </row>
    <row r="132" spans="1:6" x14ac:dyDescent="0.2">
      <c r="A132" s="4"/>
      <c r="B132" s="20">
        <v>7360</v>
      </c>
      <c r="C132" s="20" t="s">
        <v>184</v>
      </c>
      <c r="D132" s="9">
        <v>660</v>
      </c>
      <c r="E132" s="53">
        <v>81.3</v>
      </c>
      <c r="F132" s="10">
        <f>E132/D132</f>
        <v>0.12318181818181818</v>
      </c>
    </row>
    <row r="133" spans="1:6" x14ac:dyDescent="0.2">
      <c r="A133" s="4"/>
      <c r="B133" s="20">
        <v>7390</v>
      </c>
      <c r="C133" s="20" t="s">
        <v>185</v>
      </c>
      <c r="D133" s="9">
        <v>130</v>
      </c>
      <c r="E133" s="53">
        <v>0.11</v>
      </c>
      <c r="F133" s="10">
        <f>E133/D133</f>
        <v>8.461538461538462E-4</v>
      </c>
    </row>
    <row r="134" spans="1:6" x14ac:dyDescent="0.2">
      <c r="A134" s="4">
        <v>18</v>
      </c>
      <c r="B134" s="24" t="s">
        <v>186</v>
      </c>
      <c r="C134" s="24"/>
      <c r="D134" s="52">
        <f>SUM(D135:D140)</f>
        <v>8640</v>
      </c>
      <c r="E134" s="52">
        <f>SUM(E135:E140)</f>
        <v>7579.08</v>
      </c>
      <c r="F134" s="10">
        <f>E134/D134</f>
        <v>0.87720833333333337</v>
      </c>
    </row>
    <row r="135" spans="1:6" x14ac:dyDescent="0.2">
      <c r="A135" s="4"/>
      <c r="B135" s="20">
        <v>7200</v>
      </c>
      <c r="C135" s="23" t="s">
        <v>187</v>
      </c>
      <c r="D135" s="53">
        <v>1500</v>
      </c>
      <c r="E135" s="53">
        <v>1087.8</v>
      </c>
      <c r="F135" s="10">
        <f>E135/D135</f>
        <v>0.72519999999999996</v>
      </c>
    </row>
    <row r="136" spans="1:6" x14ac:dyDescent="0.2">
      <c r="A136" s="4"/>
      <c r="B136" s="20">
        <v>7204</v>
      </c>
      <c r="C136" s="23" t="s">
        <v>188</v>
      </c>
      <c r="D136" s="53">
        <v>5200</v>
      </c>
      <c r="E136" s="53">
        <v>4942.4799999999996</v>
      </c>
      <c r="F136" s="10">
        <f>E136/D136</f>
        <v>0.950476923076923</v>
      </c>
    </row>
    <row r="137" spans="1:6" x14ac:dyDescent="0.2">
      <c r="A137" s="4"/>
      <c r="B137" s="20">
        <v>7205</v>
      </c>
      <c r="C137" s="23" t="s">
        <v>189</v>
      </c>
      <c r="D137" s="53">
        <v>1500</v>
      </c>
      <c r="E137" s="53">
        <v>1382.19</v>
      </c>
      <c r="F137" s="10">
        <f>E137/D137</f>
        <v>0.92146000000000006</v>
      </c>
    </row>
    <row r="138" spans="1:6" x14ac:dyDescent="0.2">
      <c r="A138" s="4"/>
      <c r="B138" s="20">
        <v>7210</v>
      </c>
      <c r="C138" s="23" t="s">
        <v>190</v>
      </c>
      <c r="D138" s="9">
        <v>400</v>
      </c>
      <c r="E138" s="9">
        <v>162.81</v>
      </c>
      <c r="F138" s="10">
        <f>E138/D138</f>
        <v>0.40702500000000003</v>
      </c>
    </row>
    <row r="139" spans="1:6" x14ac:dyDescent="0.2">
      <c r="A139" s="4"/>
      <c r="B139" s="20">
        <v>7212</v>
      </c>
      <c r="C139" s="23" t="s">
        <v>191</v>
      </c>
      <c r="D139" s="9">
        <v>20</v>
      </c>
      <c r="E139" s="9">
        <v>3.78</v>
      </c>
      <c r="F139" s="10">
        <f>E139/D139</f>
        <v>0.189</v>
      </c>
    </row>
    <row r="140" spans="1:6" x14ac:dyDescent="0.2">
      <c r="A140" s="4"/>
      <c r="B140" s="20">
        <v>7240</v>
      </c>
      <c r="C140" s="23" t="s">
        <v>192</v>
      </c>
      <c r="D140" s="9">
        <v>20</v>
      </c>
      <c r="E140" s="9">
        <v>0.02</v>
      </c>
      <c r="F140" s="10">
        <f>E140/D140</f>
        <v>1E-3</v>
      </c>
    </row>
    <row r="141" spans="1:6" x14ac:dyDescent="0.2">
      <c r="A141" s="31">
        <v>19</v>
      </c>
      <c r="B141" s="24" t="s">
        <v>193</v>
      </c>
      <c r="C141" s="24"/>
      <c r="D141" s="66">
        <v>705000</v>
      </c>
      <c r="E141" s="65">
        <v>705869.1</v>
      </c>
      <c r="F141" s="10">
        <f>E141/D141</f>
        <v>1.0012327659574467</v>
      </c>
    </row>
    <row r="142" spans="1:6" x14ac:dyDescent="0.2">
      <c r="A142" s="31">
        <v>20</v>
      </c>
      <c r="B142" s="48" t="s">
        <v>194</v>
      </c>
      <c r="C142" s="49"/>
      <c r="D142" s="34">
        <v>52135</v>
      </c>
      <c r="E142" s="12">
        <v>51849.14</v>
      </c>
      <c r="F142" s="10">
        <f>E142/D142</f>
        <v>0.9945169272082095</v>
      </c>
    </row>
    <row r="143" spans="1:6" x14ac:dyDescent="0.2">
      <c r="A143" s="31">
        <v>21</v>
      </c>
      <c r="B143" s="67">
        <v>7470</v>
      </c>
      <c r="C143" s="33" t="s">
        <v>195</v>
      </c>
      <c r="D143" s="16">
        <v>17250</v>
      </c>
      <c r="E143" s="16">
        <v>21772.71</v>
      </c>
      <c r="F143" s="10">
        <f>E143/D143</f>
        <v>1.2621860869565218</v>
      </c>
    </row>
    <row r="144" spans="1:6" x14ac:dyDescent="0.2">
      <c r="A144" s="68">
        <v>22</v>
      </c>
      <c r="B144" s="67">
        <v>4300</v>
      </c>
      <c r="C144" s="33" t="s">
        <v>196</v>
      </c>
      <c r="D144" s="16">
        <v>265500</v>
      </c>
      <c r="E144" s="16">
        <v>265705.93</v>
      </c>
      <c r="F144" s="10">
        <f>E144/D144</f>
        <v>1.0007756308851223</v>
      </c>
    </row>
    <row r="145" spans="1:6" x14ac:dyDescent="0.2">
      <c r="A145" s="36" t="s">
        <v>197</v>
      </c>
      <c r="B145" s="36"/>
      <c r="C145" s="37"/>
      <c r="D145" s="69">
        <f>D144+D143+D142+D141+D134+D130+D124+D119+D115+D112+D102+D93+D88+D85+D79+D73+D68+D64+D57+D52+D51+D42</f>
        <v>1370045</v>
      </c>
      <c r="E145" s="69">
        <f>E144+E143+E142+E141+E134+E130+E124+E119+E115+E112+E102+E93+E88+E85+E79+E73+E68+E64+E57+E52+E51+E42</f>
        <v>1341325.3199999998</v>
      </c>
      <c r="F145" s="39">
        <f>E145/D145</f>
        <v>0.97903741847895498</v>
      </c>
    </row>
    <row r="146" spans="1:6" x14ac:dyDescent="0.2">
      <c r="A146" s="41"/>
      <c r="B146" s="41"/>
      <c r="C146" s="42"/>
      <c r="D146" s="70"/>
      <c r="E146" s="70"/>
      <c r="F146" s="44"/>
    </row>
    <row r="147" spans="1:6" x14ac:dyDescent="0.2">
      <c r="A147" s="72" t="s">
        <v>198</v>
      </c>
      <c r="B147" s="73"/>
      <c r="C147" s="74"/>
      <c r="D147" s="71">
        <f>D38-D145</f>
        <v>18997</v>
      </c>
      <c r="E147" s="71">
        <f>E38-E145</f>
        <v>-18204.369999999646</v>
      </c>
      <c r="F147" s="71"/>
    </row>
    <row r="148" spans="1:6" ht="12" customHeight="1" x14ac:dyDescent="0.2">
      <c r="A148" s="75"/>
      <c r="B148" s="75"/>
      <c r="C148" s="75"/>
    </row>
    <row r="149" spans="1:6" ht="12" customHeight="1" x14ac:dyDescent="0.2">
      <c r="A149" s="75"/>
      <c r="B149" s="83"/>
      <c r="C149" s="83"/>
      <c r="D149" s="84"/>
    </row>
    <row r="150" spans="1:6" ht="12" customHeight="1" x14ac:dyDescent="0.2">
      <c r="A150" s="75"/>
      <c r="B150" s="83"/>
      <c r="C150" s="83"/>
      <c r="D150" s="84"/>
    </row>
    <row r="151" spans="1:6" ht="12" customHeight="1" x14ac:dyDescent="0.2">
      <c r="A151" s="75"/>
      <c r="B151" s="83"/>
      <c r="C151" s="83"/>
      <c r="D151" s="84"/>
    </row>
    <row r="152" spans="1:6" ht="12" customHeight="1" x14ac:dyDescent="0.2">
      <c r="A152" s="75"/>
      <c r="B152" s="83"/>
      <c r="C152" s="83"/>
      <c r="D152" s="84"/>
    </row>
    <row r="153" spans="1:6" ht="12" customHeight="1" x14ac:dyDescent="0.2">
      <c r="A153" s="75"/>
      <c r="B153" s="83"/>
      <c r="C153" s="83"/>
      <c r="D153" s="84"/>
    </row>
    <row r="154" spans="1:6" ht="12" customHeight="1" x14ac:dyDescent="0.2">
      <c r="A154" s="75"/>
      <c r="B154" s="83"/>
      <c r="C154" s="83"/>
      <c r="D154" s="84"/>
    </row>
    <row r="155" spans="1:6" ht="12" customHeight="1" x14ac:dyDescent="0.2">
      <c r="A155" s="75"/>
      <c r="B155" s="83"/>
      <c r="C155" s="83"/>
      <c r="D155" s="84"/>
    </row>
    <row r="156" spans="1:6" ht="12" customHeight="1" x14ac:dyDescent="0.2">
      <c r="A156" s="75"/>
      <c r="B156" s="83"/>
      <c r="C156" s="83"/>
      <c r="D156" s="84"/>
    </row>
    <row r="157" spans="1:6" ht="12" customHeight="1" x14ac:dyDescent="0.2">
      <c r="A157" s="75"/>
      <c r="B157" s="83"/>
      <c r="C157" s="83"/>
      <c r="D157" s="84"/>
    </row>
    <row r="158" spans="1:6" ht="12" customHeight="1" x14ac:dyDescent="0.2">
      <c r="A158" s="75"/>
      <c r="B158" s="83"/>
      <c r="C158" s="83"/>
      <c r="D158" s="84"/>
    </row>
    <row r="159" spans="1:6" ht="12" customHeight="1" x14ac:dyDescent="0.2">
      <c r="A159" s="75"/>
      <c r="B159" s="83"/>
      <c r="C159" s="83"/>
      <c r="D159" s="84"/>
    </row>
    <row r="160" spans="1:6" ht="12" customHeight="1" x14ac:dyDescent="0.2">
      <c r="A160" s="75"/>
      <c r="B160" s="83"/>
      <c r="C160" s="83"/>
      <c r="D160" s="84"/>
    </row>
    <row r="161" spans="1:4" ht="12" customHeight="1" x14ac:dyDescent="0.2">
      <c r="A161" s="75"/>
      <c r="B161" s="83"/>
      <c r="C161" s="83"/>
      <c r="D161" s="84"/>
    </row>
    <row r="162" spans="1:4" ht="12" customHeight="1" x14ac:dyDescent="0.2">
      <c r="A162" s="75"/>
      <c r="B162" s="83"/>
      <c r="C162" s="83"/>
      <c r="D162" s="84"/>
    </row>
    <row r="163" spans="1:4" ht="12" customHeight="1" x14ac:dyDescent="0.2">
      <c r="A163" s="75"/>
      <c r="B163" s="83"/>
      <c r="C163" s="83"/>
      <c r="D163" s="84"/>
    </row>
    <row r="164" spans="1:4" ht="12" hidden="1" customHeight="1" x14ac:dyDescent="0.2">
      <c r="A164" s="75"/>
      <c r="B164" s="83"/>
      <c r="C164" s="83"/>
      <c r="D164" s="84"/>
    </row>
    <row r="165" spans="1:4" hidden="1" x14ac:dyDescent="0.2">
      <c r="A165" s="75"/>
      <c r="B165" s="83"/>
      <c r="C165" s="83"/>
      <c r="D165" s="84"/>
    </row>
    <row r="166" spans="1:4" hidden="1" x14ac:dyDescent="0.2">
      <c r="A166" s="75"/>
      <c r="B166" s="85" t="s">
        <v>200</v>
      </c>
      <c r="C166" s="86"/>
      <c r="D166" s="2" t="s">
        <v>1</v>
      </c>
    </row>
    <row r="167" spans="1:4" hidden="1" x14ac:dyDescent="0.2">
      <c r="A167" s="75"/>
      <c r="B167" s="85" t="s">
        <v>201</v>
      </c>
      <c r="C167" s="86"/>
      <c r="D167" s="2">
        <v>45289</v>
      </c>
    </row>
    <row r="168" spans="1:4" hidden="1" x14ac:dyDescent="0.2">
      <c r="A168" s="75"/>
      <c r="B168" s="87" t="s">
        <v>202</v>
      </c>
      <c r="C168" s="88"/>
      <c r="D168" s="13">
        <v>2000</v>
      </c>
    </row>
    <row r="169" spans="1:4" hidden="1" x14ac:dyDescent="0.2">
      <c r="A169" s="75"/>
      <c r="B169" s="87" t="s">
        <v>203</v>
      </c>
      <c r="C169" s="88"/>
      <c r="D169" s="19">
        <v>1600</v>
      </c>
    </row>
    <row r="170" spans="1:4" hidden="1" x14ac:dyDescent="0.2">
      <c r="A170" s="75"/>
      <c r="B170" s="87" t="s">
        <v>204</v>
      </c>
      <c r="C170" s="88"/>
      <c r="D170" s="19">
        <v>1900</v>
      </c>
    </row>
    <row r="171" spans="1:4" ht="12" hidden="1" customHeight="1" x14ac:dyDescent="0.2">
      <c r="A171" s="75"/>
      <c r="B171" s="79"/>
      <c r="C171" s="89" t="s">
        <v>205</v>
      </c>
      <c r="D171" s="13"/>
    </row>
    <row r="172" spans="1:4" ht="12" hidden="1" customHeight="1" x14ac:dyDescent="0.2">
      <c r="A172" s="75"/>
      <c r="B172" s="79"/>
      <c r="C172" s="89" t="s">
        <v>206</v>
      </c>
      <c r="D172" s="13">
        <v>740</v>
      </c>
    </row>
    <row r="173" spans="1:4" ht="12" hidden="1" customHeight="1" x14ac:dyDescent="0.2">
      <c r="A173" s="75"/>
      <c r="B173" s="79"/>
      <c r="C173" s="89" t="s">
        <v>207</v>
      </c>
      <c r="D173" s="13">
        <v>1160</v>
      </c>
    </row>
    <row r="174" spans="1:4" hidden="1" x14ac:dyDescent="0.2">
      <c r="A174" s="75"/>
      <c r="B174" s="77" t="s">
        <v>208</v>
      </c>
      <c r="C174" s="78"/>
      <c r="D174" s="8">
        <f>SUM(D175:D179)</f>
        <v>570</v>
      </c>
    </row>
    <row r="175" spans="1:4" ht="12" hidden="1" customHeight="1" x14ac:dyDescent="0.2">
      <c r="A175" s="75"/>
      <c r="B175" s="79"/>
      <c r="C175" s="89" t="s">
        <v>209</v>
      </c>
      <c r="D175" s="13"/>
    </row>
    <row r="176" spans="1:4" ht="12" hidden="1" customHeight="1" x14ac:dyDescent="0.2">
      <c r="A176" s="75"/>
      <c r="B176" s="79"/>
      <c r="C176" s="89" t="s">
        <v>210</v>
      </c>
      <c r="D176" s="13">
        <v>230</v>
      </c>
    </row>
    <row r="177" spans="1:4" ht="12" hidden="1" customHeight="1" x14ac:dyDescent="0.2">
      <c r="A177" s="75"/>
      <c r="B177" s="79"/>
      <c r="C177" s="89" t="s">
        <v>211</v>
      </c>
      <c r="D177" s="13">
        <v>140</v>
      </c>
    </row>
    <row r="178" spans="1:4" ht="12" hidden="1" customHeight="1" x14ac:dyDescent="0.2">
      <c r="A178" s="75"/>
      <c r="B178" s="79"/>
      <c r="C178" s="89" t="s">
        <v>212</v>
      </c>
      <c r="D178" s="13">
        <v>200</v>
      </c>
    </row>
    <row r="179" spans="1:4" ht="12" hidden="1" customHeight="1" x14ac:dyDescent="0.2">
      <c r="A179" s="75"/>
      <c r="B179" s="79"/>
      <c r="C179" s="89" t="s">
        <v>213</v>
      </c>
      <c r="D179" s="13"/>
    </row>
    <row r="180" spans="1:4" hidden="1" x14ac:dyDescent="0.2">
      <c r="A180" s="75"/>
      <c r="B180" s="77" t="s">
        <v>214</v>
      </c>
      <c r="C180" s="78"/>
      <c r="D180" s="13">
        <v>26400</v>
      </c>
    </row>
    <row r="181" spans="1:4" hidden="1" x14ac:dyDescent="0.2">
      <c r="A181" s="75"/>
      <c r="B181" s="77" t="s">
        <v>214</v>
      </c>
      <c r="C181" s="78"/>
      <c r="D181" s="13">
        <v>0</v>
      </c>
    </row>
    <row r="182" spans="1:4" hidden="1" x14ac:dyDescent="0.2">
      <c r="A182" s="75"/>
      <c r="B182" s="77" t="s">
        <v>215</v>
      </c>
      <c r="C182" s="78"/>
      <c r="D182" s="13">
        <v>0</v>
      </c>
    </row>
    <row r="183" spans="1:4" hidden="1" x14ac:dyDescent="0.2">
      <c r="A183" s="75"/>
      <c r="B183" s="77" t="s">
        <v>216</v>
      </c>
      <c r="C183" s="78"/>
      <c r="D183" s="19">
        <v>6880</v>
      </c>
    </row>
    <row r="184" spans="1:4" hidden="1" x14ac:dyDescent="0.2">
      <c r="A184" s="75"/>
      <c r="B184" s="77" t="s">
        <v>217</v>
      </c>
      <c r="C184" s="78"/>
      <c r="D184" s="8">
        <v>0</v>
      </c>
    </row>
    <row r="185" spans="1:4" hidden="1" x14ac:dyDescent="0.2">
      <c r="A185" s="75"/>
      <c r="B185" s="77" t="s">
        <v>218</v>
      </c>
      <c r="C185" s="78"/>
      <c r="D185" s="8">
        <v>0</v>
      </c>
    </row>
    <row r="186" spans="1:4" hidden="1" x14ac:dyDescent="0.2">
      <c r="A186" s="75"/>
      <c r="B186" s="77" t="s">
        <v>219</v>
      </c>
      <c r="C186" s="78"/>
      <c r="D186" s="13"/>
    </row>
    <row r="187" spans="1:4" hidden="1" x14ac:dyDescent="0.2">
      <c r="A187" s="75"/>
      <c r="B187" s="77" t="s">
        <v>220</v>
      </c>
      <c r="C187" s="78"/>
      <c r="D187" s="13">
        <f>SUM(D188:D192)</f>
        <v>17020</v>
      </c>
    </row>
    <row r="188" spans="1:4" hidden="1" x14ac:dyDescent="0.2">
      <c r="A188" s="75"/>
      <c r="B188" s="90">
        <v>40501</v>
      </c>
      <c r="C188" s="89" t="s">
        <v>221</v>
      </c>
      <c r="D188" s="13">
        <v>2660</v>
      </c>
    </row>
    <row r="189" spans="1:4" hidden="1" x14ac:dyDescent="0.2">
      <c r="A189" s="75"/>
      <c r="B189" s="90"/>
      <c r="C189" s="89" t="s">
        <v>222</v>
      </c>
      <c r="D189" s="8">
        <v>0</v>
      </c>
    </row>
    <row r="190" spans="1:4" hidden="1" x14ac:dyDescent="0.2">
      <c r="A190" s="75"/>
      <c r="B190" s="91" t="s">
        <v>223</v>
      </c>
      <c r="C190" s="89" t="s">
        <v>224</v>
      </c>
      <c r="D190" s="13">
        <v>4720</v>
      </c>
    </row>
    <row r="191" spans="1:4" hidden="1" x14ac:dyDescent="0.2">
      <c r="A191" s="75"/>
      <c r="B191" s="91">
        <v>40501</v>
      </c>
      <c r="C191" s="89" t="s">
        <v>225</v>
      </c>
      <c r="D191" s="13">
        <v>5840</v>
      </c>
    </row>
    <row r="192" spans="1:4" hidden="1" x14ac:dyDescent="0.2">
      <c r="A192" s="75"/>
      <c r="B192" s="90"/>
      <c r="C192" s="89" t="s">
        <v>226</v>
      </c>
      <c r="D192" s="13">
        <v>3800</v>
      </c>
    </row>
    <row r="193" spans="1:4" hidden="1" x14ac:dyDescent="0.2">
      <c r="A193" s="75"/>
      <c r="B193" s="80" t="s">
        <v>199</v>
      </c>
      <c r="C193" s="81"/>
      <c r="D193" s="82">
        <f>D170+D174+D180+D181+D182+D183+D184+D185+D186+D187</f>
        <v>52770</v>
      </c>
    </row>
    <row r="194" spans="1:4" hidden="1" x14ac:dyDescent="0.2">
      <c r="A194" s="75"/>
      <c r="B194" s="92" t="s">
        <v>227</v>
      </c>
      <c r="C194" s="93"/>
      <c r="D194" s="94"/>
    </row>
    <row r="195" spans="1:4" hidden="1" x14ac:dyDescent="0.2">
      <c r="A195" s="75"/>
      <c r="B195" s="77" t="s">
        <v>228</v>
      </c>
      <c r="C195" s="78"/>
      <c r="D195" s="13">
        <v>26400</v>
      </c>
    </row>
    <row r="196" spans="1:4" hidden="1" x14ac:dyDescent="0.2">
      <c r="A196" s="75"/>
      <c r="B196" s="77" t="s">
        <v>229</v>
      </c>
      <c r="C196" s="78"/>
      <c r="D196" s="19"/>
    </row>
    <row r="197" spans="1:4" hidden="1" x14ac:dyDescent="0.2">
      <c r="A197" s="75"/>
      <c r="B197" s="77" t="s">
        <v>230</v>
      </c>
      <c r="C197" s="78"/>
      <c r="D197" s="13">
        <v>17020</v>
      </c>
    </row>
    <row r="198" spans="1:4" hidden="1" x14ac:dyDescent="0.2">
      <c r="A198" s="75"/>
      <c r="B198" s="77" t="s">
        <v>231</v>
      </c>
      <c r="C198" s="78"/>
      <c r="D198" s="13">
        <v>40000</v>
      </c>
    </row>
    <row r="199" spans="1:4" hidden="1" x14ac:dyDescent="0.2">
      <c r="A199" s="75"/>
      <c r="B199" s="75"/>
      <c r="C199" s="75"/>
      <c r="D199" s="95" t="e">
        <f>#REF!-#REF!-D193+D195+D197+D198</f>
        <v>#REF!</v>
      </c>
    </row>
    <row r="200" spans="1:4" hidden="1" x14ac:dyDescent="0.2">
      <c r="A200" s="75"/>
      <c r="B200" s="96"/>
      <c r="C200" s="97" t="str">
        <f>A147</f>
        <v>Razlika između prihoda i rashoda</v>
      </c>
    </row>
    <row r="201" spans="1:4" hidden="1" x14ac:dyDescent="0.2">
      <c r="A201" s="75"/>
      <c r="B201" s="96"/>
      <c r="C201" s="97" t="s">
        <v>232</v>
      </c>
    </row>
    <row r="202" spans="1:4" hidden="1" x14ac:dyDescent="0.2">
      <c r="A202" s="75"/>
      <c r="B202" s="96"/>
      <c r="C202" s="97" t="s">
        <v>201</v>
      </c>
    </row>
    <row r="203" spans="1:4" hidden="1" x14ac:dyDescent="0.2">
      <c r="A203" s="75"/>
      <c r="B203" s="96"/>
      <c r="C203" s="97" t="s">
        <v>228</v>
      </c>
    </row>
    <row r="204" spans="1:4" hidden="1" x14ac:dyDescent="0.2">
      <c r="A204" s="75"/>
      <c r="B204" s="96"/>
      <c r="C204" s="97" t="s">
        <v>229</v>
      </c>
    </row>
    <row r="205" spans="1:4" hidden="1" x14ac:dyDescent="0.2">
      <c r="A205" s="75"/>
      <c r="B205" s="96"/>
      <c r="C205" s="97" t="s">
        <v>233</v>
      </c>
    </row>
    <row r="206" spans="1:4" hidden="1" x14ac:dyDescent="0.2">
      <c r="A206" s="75"/>
      <c r="B206" s="96"/>
      <c r="C206" s="97" t="s">
        <v>231</v>
      </c>
    </row>
    <row r="207" spans="1:4" hidden="1" x14ac:dyDescent="0.2">
      <c r="A207" s="75"/>
      <c r="B207" s="96"/>
      <c r="C207" s="97"/>
    </row>
    <row r="208" spans="1:4" hidden="1" x14ac:dyDescent="0.2">
      <c r="A208" s="75"/>
      <c r="B208" s="96"/>
      <c r="C208" s="97"/>
    </row>
    <row r="209" spans="1:3" hidden="1" x14ac:dyDescent="0.2">
      <c r="A209" s="75"/>
      <c r="B209" s="96"/>
      <c r="C209" s="97"/>
    </row>
    <row r="210" spans="1:3" hidden="1" x14ac:dyDescent="0.2">
      <c r="A210" s="3" t="s">
        <v>234</v>
      </c>
      <c r="B210" s="75"/>
      <c r="C210" s="75"/>
    </row>
    <row r="211" spans="1:3" hidden="1" x14ac:dyDescent="0.2">
      <c r="B211" s="3" t="s">
        <v>235</v>
      </c>
      <c r="C211" s="75"/>
    </row>
    <row r="212" spans="1:3" hidden="1" x14ac:dyDescent="0.2">
      <c r="C212" s="75"/>
    </row>
    <row r="213" spans="1:3" hidden="1" x14ac:dyDescent="0.2">
      <c r="B213" s="76" t="s">
        <v>236</v>
      </c>
    </row>
    <row r="214" spans="1:3" hidden="1" x14ac:dyDescent="0.2"/>
    <row r="215" spans="1:3" hidden="1" x14ac:dyDescent="0.2"/>
    <row r="216" spans="1:3" hidden="1" x14ac:dyDescent="0.2"/>
  </sheetData>
  <mergeCells count="81">
    <mergeCell ref="B198:C198"/>
    <mergeCell ref="B187:C187"/>
    <mergeCell ref="B193:C193"/>
    <mergeCell ref="B194:C194"/>
    <mergeCell ref="B195:C195"/>
    <mergeCell ref="B196:C196"/>
    <mergeCell ref="B197:C197"/>
    <mergeCell ref="B181:C181"/>
    <mergeCell ref="B182:C182"/>
    <mergeCell ref="B183:C183"/>
    <mergeCell ref="B184:C184"/>
    <mergeCell ref="B185:C185"/>
    <mergeCell ref="B186:C186"/>
    <mergeCell ref="B167:C167"/>
    <mergeCell ref="B168:C168"/>
    <mergeCell ref="B169:C169"/>
    <mergeCell ref="B170:C170"/>
    <mergeCell ref="B174:C174"/>
    <mergeCell ref="B180:C180"/>
    <mergeCell ref="B166:C166"/>
    <mergeCell ref="E145:E146"/>
    <mergeCell ref="F145:F146"/>
    <mergeCell ref="A147:C147"/>
    <mergeCell ref="D145:D146"/>
    <mergeCell ref="A145:C146"/>
    <mergeCell ref="A130:A133"/>
    <mergeCell ref="B130:C130"/>
    <mergeCell ref="A134:A140"/>
    <mergeCell ref="B134:C134"/>
    <mergeCell ref="B141:C141"/>
    <mergeCell ref="B142:C142"/>
    <mergeCell ref="A115:A118"/>
    <mergeCell ref="B115:C115"/>
    <mergeCell ref="A119:A123"/>
    <mergeCell ref="B119:C119"/>
    <mergeCell ref="A124:A129"/>
    <mergeCell ref="B124:C124"/>
    <mergeCell ref="A93:A101"/>
    <mergeCell ref="B93:C93"/>
    <mergeCell ref="A102:A111"/>
    <mergeCell ref="B102:C102"/>
    <mergeCell ref="A112:A114"/>
    <mergeCell ref="B112:C112"/>
    <mergeCell ref="A79:A84"/>
    <mergeCell ref="B79:C79"/>
    <mergeCell ref="A85:A87"/>
    <mergeCell ref="B85:C85"/>
    <mergeCell ref="A88:A92"/>
    <mergeCell ref="B88:C88"/>
    <mergeCell ref="A64:A67"/>
    <mergeCell ref="B64:C64"/>
    <mergeCell ref="A68:A72"/>
    <mergeCell ref="B68:C68"/>
    <mergeCell ref="A73:A78"/>
    <mergeCell ref="B73:C73"/>
    <mergeCell ref="A42:A50"/>
    <mergeCell ref="B42:C42"/>
    <mergeCell ref="B51:C51"/>
    <mergeCell ref="A52:A56"/>
    <mergeCell ref="B52:C52"/>
    <mergeCell ref="A57:A63"/>
    <mergeCell ref="B57:C57"/>
    <mergeCell ref="E38:E39"/>
    <mergeCell ref="F38:F39"/>
    <mergeCell ref="A40:C41"/>
    <mergeCell ref="D38:D39"/>
    <mergeCell ref="A38:A39"/>
    <mergeCell ref="B38:C39"/>
    <mergeCell ref="A18:A23"/>
    <mergeCell ref="B18:C18"/>
    <mergeCell ref="A24:A31"/>
    <mergeCell ref="B24:C24"/>
    <mergeCell ref="A32:A36"/>
    <mergeCell ref="B32:C32"/>
    <mergeCell ref="A1:C2"/>
    <mergeCell ref="A3:A5"/>
    <mergeCell ref="B3:C3"/>
    <mergeCell ref="A6:A8"/>
    <mergeCell ref="B6:C6"/>
    <mergeCell ref="A9:A17"/>
    <mergeCell ref="B9:C9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Izvršenje fin. plana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Čistoća Pag PC3</dc:creator>
  <cp:lastModifiedBy>Čistoća Pag PC3</cp:lastModifiedBy>
  <dcterms:created xsi:type="dcterms:W3CDTF">2026-03-30T10:21:38Z</dcterms:created>
  <dcterms:modified xsi:type="dcterms:W3CDTF">2026-03-30T10:27:05Z</dcterms:modified>
</cp:coreProperties>
</file>